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Pol'!$A$1:$U$48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8" i="12" l="1"/>
  <c r="F39" i="1" s="1"/>
  <c r="BA32" i="12"/>
  <c r="BA27" i="12"/>
  <c r="BA23" i="12"/>
  <c r="G9" i="12"/>
  <c r="I9" i="12"/>
  <c r="K9" i="12"/>
  <c r="M9" i="12"/>
  <c r="O9" i="12"/>
  <c r="Q9" i="12"/>
  <c r="U9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5" i="12"/>
  <c r="G14" i="12" s="1"/>
  <c r="I48" i="1" s="1"/>
  <c r="I15" i="12"/>
  <c r="K15" i="12"/>
  <c r="O15" i="12"/>
  <c r="Q15" i="12"/>
  <c r="U15" i="12"/>
  <c r="G20" i="12"/>
  <c r="I20" i="12"/>
  <c r="K20" i="12"/>
  <c r="M20" i="12"/>
  <c r="O20" i="12"/>
  <c r="Q20" i="12"/>
  <c r="U20" i="12"/>
  <c r="G22" i="12"/>
  <c r="M22" i="12" s="1"/>
  <c r="I22" i="12"/>
  <c r="K22" i="12"/>
  <c r="O22" i="12"/>
  <c r="Q22" i="12"/>
  <c r="U22" i="12"/>
  <c r="G24" i="12"/>
  <c r="M24" i="12" s="1"/>
  <c r="I24" i="12"/>
  <c r="K24" i="12"/>
  <c r="O24" i="12"/>
  <c r="Q24" i="12"/>
  <c r="U24" i="12"/>
  <c r="G26" i="12"/>
  <c r="I26" i="12"/>
  <c r="K26" i="12"/>
  <c r="M26" i="12"/>
  <c r="O26" i="12"/>
  <c r="Q26" i="12"/>
  <c r="U26" i="12"/>
  <c r="G29" i="12"/>
  <c r="M29" i="12" s="1"/>
  <c r="I29" i="12"/>
  <c r="K29" i="12"/>
  <c r="O29" i="12"/>
  <c r="Q29" i="12"/>
  <c r="U29" i="12"/>
  <c r="G31" i="12"/>
  <c r="I31" i="12"/>
  <c r="K31" i="12"/>
  <c r="M31" i="12"/>
  <c r="O31" i="12"/>
  <c r="Q31" i="12"/>
  <c r="U31" i="12"/>
  <c r="G33" i="12"/>
  <c r="M33" i="12" s="1"/>
  <c r="I33" i="12"/>
  <c r="K33" i="12"/>
  <c r="O33" i="12"/>
  <c r="Q33" i="12"/>
  <c r="U33" i="12"/>
  <c r="G35" i="12"/>
  <c r="G34" i="12" s="1"/>
  <c r="I50" i="1" s="1"/>
  <c r="I19" i="1" s="1"/>
  <c r="I35" i="12"/>
  <c r="K35" i="12"/>
  <c r="O35" i="12"/>
  <c r="O34" i="12" s="1"/>
  <c r="Q35" i="12"/>
  <c r="U35" i="12"/>
  <c r="U34" i="12" s="1"/>
  <c r="G36" i="12"/>
  <c r="I36" i="12"/>
  <c r="K36" i="12"/>
  <c r="M36" i="12"/>
  <c r="O36" i="12"/>
  <c r="Q36" i="12"/>
  <c r="U36" i="12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F40" i="1" l="1"/>
  <c r="O8" i="12"/>
  <c r="Q34" i="12"/>
  <c r="Q25" i="12"/>
  <c r="I14" i="12"/>
  <c r="K8" i="12"/>
  <c r="I8" i="12"/>
  <c r="K34" i="12"/>
  <c r="U25" i="12"/>
  <c r="O25" i="12"/>
  <c r="I34" i="12"/>
  <c r="K25" i="12"/>
  <c r="I25" i="12"/>
  <c r="Q14" i="12"/>
  <c r="O14" i="12"/>
  <c r="Q8" i="12"/>
  <c r="U14" i="12"/>
  <c r="K14" i="12"/>
  <c r="U8" i="12"/>
  <c r="AD38" i="12"/>
  <c r="G39" i="1" s="1"/>
  <c r="G40" i="1" s="1"/>
  <c r="G25" i="1" s="1"/>
  <c r="G26" i="1" s="1"/>
  <c r="G23" i="1"/>
  <c r="M25" i="12"/>
  <c r="M8" i="12"/>
  <c r="G25" i="12"/>
  <c r="I49" i="1" s="1"/>
  <c r="I17" i="1" s="1"/>
  <c r="G8" i="12"/>
  <c r="M35" i="12"/>
  <c r="M34" i="12" s="1"/>
  <c r="M15" i="12"/>
  <c r="M14" i="12" s="1"/>
  <c r="H39" i="1" l="1"/>
  <c r="G28" i="1"/>
  <c r="I47" i="1"/>
  <c r="G38" i="12"/>
  <c r="G24" i="1"/>
  <c r="G29" i="1" s="1"/>
  <c r="H40" i="1" l="1"/>
  <c r="I39" i="1"/>
  <c r="I40" i="1" s="1"/>
  <c r="J39" i="1" s="1"/>
  <c r="J40" i="1" s="1"/>
  <c r="I16" i="1"/>
  <c r="I21" i="1" s="1"/>
  <c r="I5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<sst xmlns="http://schemas.openxmlformats.org/spreadsheetml/2006/main" count="223" uniqueCount="147">
  <si>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</si>
  <si>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</si>
  <si>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</si>
  <si>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</si>
  <si>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</si>
  <si>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</si>
  <si>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</si>
  <si>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</si>
  <si>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</si>
  <si>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</si>
  <si>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</si>
  <si>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</si>
  <si>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</si>
  <si>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</si>
  <si>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</si>
  <si>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</si>
  <si>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</si>
  <si>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</si>
  <si>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</si>
  <si>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</si>
  <si>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</si>
  <si>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</si>
  <si>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</si>
  <si>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</si>
  <si>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</si>
  <si>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</si>
  <si>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</si>
  <si>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</si>
  <si>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</si>
  <si>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</si>
  <si>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</si>
  <si>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</si>
  <si>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</si>
  <si>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</si>
  <si>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</si>
  <si>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</si>
  <si>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</si>
  <si>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</si>
  <si>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</si>
  <si>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</si>
  <si>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</si>
  <si>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</si>
  <si>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</si>
  <si>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</si>
  <si>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</si>
  <si>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Nodum atelier - na, s.r.o.</t>
  </si>
  <si>
    <t>Multifunkční hřiště - Lísky - 2.etapa</t>
  </si>
  <si>
    <t>Město Jablunkov</t>
  </si>
  <si>
    <t>Dukelská 144</t>
  </si>
  <si>
    <t>Jablunkov</t>
  </si>
  <si>
    <t>739 91</t>
  </si>
  <si>
    <t>00296759</t>
  </si>
  <si>
    <t>CZ00296759</t>
  </si>
  <si>
    <t>Celkem za stavbu</t>
  </si>
  <si>
    <t>CZK</t>
  </si>
  <si>
    <t>Rekapitulace dílů</t>
  </si>
  <si>
    <t>Typ dílu</t>
  </si>
  <si>
    <t>5</t>
  </si>
  <si>
    <t>Komunikace</t>
  </si>
  <si>
    <t>766</t>
  </si>
  <si>
    <t>Konstrukce truhlářské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</si>
  <si>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</si>
  <si>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</si>
  <si>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</si>
  <si>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</si>
  <si>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</si>
  <si>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</si>
  <si>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</si>
  <si>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</si>
  <si>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</si>
  <si>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</si>
  <si>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</si>
  <si>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</si>
  <si>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</si>
  <si>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</si>
  <si>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</si>
  <si>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</si>
  <si>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</si>
  <si>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</si>
  <si>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</si>
  <si>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</si>
  <si>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</si>
  <si>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</si>
  <si>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</si>
  <si>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</si>
  <si>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</si>
  <si>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</si>
  <si>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</si>
  <si>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</si>
  <si>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</si>
  <si>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</si>
  <si>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</si>
  <si>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SPC01</t>
  </si>
  <si>
    <t>Montáž sportovního, povrchu</t>
  </si>
  <si>
    <t>m2</t>
  </si>
  <si>
    <t>POL1_0</t>
  </si>
  <si>
    <t>16,0*36,0</t>
  </si>
  <si>
    <t>VV</t>
  </si>
  <si>
    <t>SPC02</t>
  </si>
  <si>
    <t xml:space="preserve"> dodávka-sportovní povrch modulový polypropylén., s mřížkovým dvouúrovňovým rastrem</t>
  </si>
  <si>
    <t>SPC03</t>
  </si>
  <si>
    <t>Lajnování šířky 50mm -, lajny PUR barvou + primer</t>
  </si>
  <si>
    <t>m</t>
  </si>
  <si>
    <t>SPC04</t>
  </si>
  <si>
    <t>Přesun hmot souvisejících, s dodávkou sport.povrchu</t>
  </si>
  <si>
    <t>kpl</t>
  </si>
  <si>
    <t>766121210</t>
  </si>
  <si>
    <t>Montáž plotové výplně na sloupky</t>
  </si>
  <si>
    <t xml:space="preserve">mezi sloupky: : </t>
  </si>
  <si>
    <t>(2,46*4+2,4*22+1,3+6,65*2+2,52+2,06*2+2,0*6)*1,0</t>
  </si>
  <si>
    <t xml:space="preserve">brány a branky: : </t>
  </si>
  <si>
    <t>2,9*1,0+3,5*1,0+1,0*1,0*2</t>
  </si>
  <si>
    <t>60623309R</t>
  </si>
  <si>
    <t xml:space="preserve"> překližka vodovzdorná bříza tl. 30 mm </t>
  </si>
  <si>
    <t>POL3_0</t>
  </si>
  <si>
    <t>104,28*1,2</t>
  </si>
  <si>
    <t>309242</t>
  </si>
  <si>
    <t xml:space="preserve"> spojovací materiál pro montáž překližky</t>
  </si>
  <si>
    <t>soubor</t>
  </si>
  <si>
    <t>šrouby se zakulacenou hlavou, podložky, matice; Pz</t>
  </si>
  <si>
    <t>POP</t>
  </si>
  <si>
    <t>998766201R00</t>
  </si>
  <si>
    <t>Přesun hmot pro truhlářské konstr., výšky do 6 m</t>
  </si>
  <si>
    <t>3489512</t>
  </si>
  <si>
    <t>Montáž sítě na sloupky</t>
  </si>
  <si>
    <t>vč. spínacích pásek pro uchycení ke sloupkům</t>
  </si>
  <si>
    <t>36,0*2+16,0*2</t>
  </si>
  <si>
    <t>31324</t>
  </si>
  <si>
    <t xml:space="preserve">  PP záchytná síť 35x35mm, v. 3,0 m</t>
  </si>
  <si>
    <t>104,0*3</t>
  </si>
  <si>
    <t>7679900</t>
  </si>
  <si>
    <t>D+M nářaďovna komplet 3700x2200x2100mm, plech, RAL6028</t>
  </si>
  <si>
    <t>kompl</t>
  </si>
  <si>
    <t>montovaná konstrukce</t>
  </si>
  <si>
    <t>998767201R00</t>
  </si>
  <si>
    <t>Přesun hmot pro zámečnické konstr., výšky do 6 m</t>
  </si>
  <si>
    <t>VRN1</t>
  </si>
  <si>
    <t>Mimostaveništní doprava 2%</t>
  </si>
  <si>
    <t xml:space="preserve"> </t>
  </si>
  <si>
    <t>POL99_0</t>
  </si>
  <si>
    <t>VRN2</t>
  </si>
  <si>
    <t>Zařízení staveniště 1%</t>
  </si>
  <si>
    <t/>
  </si>
  <si>
    <t>SUM</t>
  </si>
  <si>
    <t>POPUZIV</t>
  </si>
  <si>
    <t>END</t>
  </si>
  <si>
    <t>Multifunkční plocha- Lísky - 2.etapa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</si>
</sst>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17" fillId="0" borderId="33" xfId="0" applyNumberFormat="1" applyFont="1" applyBorder="1" applyAlignment="1">
      <alignment horizontal="center" vertical="top" wrapText="1" shrinkToFit="1"/>
    </xf>
    <xf numFmtId="0" fontId="0" fillId="3" borderId="39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1" t="s">
        <v>39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1" zoomScaleNormal="100" zoomScaleSheetLayoutView="75" workbookViewId="0">
      <selection activeCell="P19" sqref="P1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8" t="s">
        <v>42</v>
      </c>
      <c r="C1" s="239"/>
      <c r="D1" s="239"/>
      <c r="E1" s="239"/>
      <c r="F1" s="239"/>
      <c r="G1" s="239"/>
      <c r="H1" s="239"/>
      <c r="I1" s="239"/>
      <c r="J1" s="240"/>
    </row>
    <row r="2" spans="1:15" ht="23.25" customHeight="1" x14ac:dyDescent="0.2">
      <c r="A2" s="4"/>
      <c r="B2" s="81" t="s">
        <v>40</v>
      </c>
      <c r="C2" s="82"/>
      <c r="D2" s="83"/>
      <c r="E2" s="83" t="s">
        <v>146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47</v>
      </c>
      <c r="E5" s="26"/>
      <c r="F5" s="26"/>
      <c r="G5" s="26"/>
      <c r="H5" s="28" t="s">
        <v>33</v>
      </c>
      <c r="I5" s="98" t="s">
        <v>51</v>
      </c>
      <c r="J5" s="11"/>
    </row>
    <row r="6" spans="1:15" ht="15.75" customHeight="1" x14ac:dyDescent="0.2">
      <c r="A6" s="4"/>
      <c r="B6" s="41"/>
      <c r="C6" s="26"/>
      <c r="D6" s="98" t="s">
        <v>48</v>
      </c>
      <c r="E6" s="26"/>
      <c r="F6" s="26"/>
      <c r="G6" s="26"/>
      <c r="H6" s="28" t="s">
        <v>34</v>
      </c>
      <c r="I6" s="98" t="s">
        <v>52</v>
      </c>
      <c r="J6" s="11"/>
    </row>
    <row r="7" spans="1:15" ht="15.75" customHeight="1" x14ac:dyDescent="0.2">
      <c r="A7" s="4"/>
      <c r="B7" s="42"/>
      <c r="C7" s="99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8"/>
      <c r="E11" s="248"/>
      <c r="F11" s="248"/>
      <c r="G11" s="248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51"/>
      <c r="E12" s="251"/>
      <c r="F12" s="251"/>
      <c r="G12" s="251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52"/>
      <c r="E13" s="252"/>
      <c r="F13" s="252"/>
      <c r="G13" s="252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7"/>
      <c r="F15" s="247"/>
      <c r="G15" s="249"/>
      <c r="H15" s="249"/>
      <c r="I15" s="249" t="s">
        <v>28</v>
      </c>
      <c r="J15" s="250"/>
    </row>
    <row r="16" spans="1:15" ht="23.25" customHeight="1" x14ac:dyDescent="0.2">
      <c r="A16" s="148" t="s">
        <v>23</v>
      </c>
      <c r="B16" s="149" t="s">
        <v>23</v>
      </c>
      <c r="C16" s="58"/>
      <c r="D16" s="59"/>
      <c r="E16" s="228"/>
      <c r="F16" s="229"/>
      <c r="G16" s="228"/>
      <c r="H16" s="229"/>
      <c r="I16" s="228">
        <f>SUMIF(F47:F50,A16,I47:I50)+SUMIF(F47:F50,"PSU",I47:I50)</f>
        <v>0</v>
      </c>
      <c r="J16" s="230"/>
    </row>
    <row r="17" spans="1:10" ht="23.25" customHeight="1" x14ac:dyDescent="0.2">
      <c r="A17" s="148" t="s">
        <v>24</v>
      </c>
      <c r="B17" s="149" t="s">
        <v>24</v>
      </c>
      <c r="C17" s="58"/>
      <c r="D17" s="59"/>
      <c r="E17" s="228"/>
      <c r="F17" s="229"/>
      <c r="G17" s="228"/>
      <c r="H17" s="229"/>
      <c r="I17" s="228">
        <f>SUMIF(F47:F50,A17,I47:I50)</f>
        <v>0</v>
      </c>
      <c r="J17" s="230"/>
    </row>
    <row r="18" spans="1:10" ht="23.25" customHeight="1" x14ac:dyDescent="0.2">
      <c r="A18" s="148" t="s">
        <v>25</v>
      </c>
      <c r="B18" s="149" t="s">
        <v>25</v>
      </c>
      <c r="C18" s="58"/>
      <c r="D18" s="59"/>
      <c r="E18" s="228"/>
      <c r="F18" s="229"/>
      <c r="G18" s="228"/>
      <c r="H18" s="229"/>
      <c r="I18" s="228">
        <f>SUMIF(F47:F50,A18,I47:I50)</f>
        <v>0</v>
      </c>
      <c r="J18" s="230"/>
    </row>
    <row r="19" spans="1:10" ht="23.25" customHeight="1" x14ac:dyDescent="0.2">
      <c r="A19" s="148" t="s">
        <v>63</v>
      </c>
      <c r="B19" s="149" t="s">
        <v>26</v>
      </c>
      <c r="C19" s="58"/>
      <c r="D19" s="59"/>
      <c r="E19" s="228"/>
      <c r="F19" s="229"/>
      <c r="G19" s="228"/>
      <c r="H19" s="229"/>
      <c r="I19" s="228">
        <f>SUMIF(F47:F50,A19,I47:I50)</f>
        <v>0</v>
      </c>
      <c r="J19" s="230"/>
    </row>
    <row r="20" spans="1:10" ht="23.25" customHeight="1" x14ac:dyDescent="0.2">
      <c r="A20" s="148" t="s">
        <v>64</v>
      </c>
      <c r="B20" s="149" t="s">
        <v>27</v>
      </c>
      <c r="C20" s="58"/>
      <c r="D20" s="59"/>
      <c r="E20" s="228"/>
      <c r="F20" s="229"/>
      <c r="G20" s="228"/>
      <c r="H20" s="229"/>
      <c r="I20" s="228">
        <f>SUMIF(F47:F50,A20,I47:I50)</f>
        <v>0</v>
      </c>
      <c r="J20" s="230"/>
    </row>
    <row r="21" spans="1:10" ht="23.25" customHeight="1" x14ac:dyDescent="0.2">
      <c r="A21" s="4"/>
      <c r="B21" s="74" t="s">
        <v>28</v>
      </c>
      <c r="C21" s="75"/>
      <c r="D21" s="76"/>
      <c r="E21" s="236"/>
      <c r="F21" s="245"/>
      <c r="G21" s="236"/>
      <c r="H21" s="245"/>
      <c r="I21" s="236">
        <f>SUM(I16:J20)</f>
        <v>0</v>
      </c>
      <c r="J21" s="237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4">
        <f>ZakladDPHSniVypocet</f>
        <v>0</v>
      </c>
      <c r="H23" s="235"/>
      <c r="I23" s="23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4">
        <f>ZakladDPHZaklVypocet</f>
        <v>0</v>
      </c>
      <c r="H25" s="235"/>
      <c r="I25" s="23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1">
        <f>ZakladDPHZakl*SazbaDPH2/100</f>
        <v>0</v>
      </c>
      <c r="H26" s="242"/>
      <c r="I26" s="242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3">
        <f>0</f>
        <v>0</v>
      </c>
      <c r="H27" s="243"/>
      <c r="I27" s="243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46">
        <f>ZakladDPHSniVypocet+ZakladDPHZaklVypocet</f>
        <v>0</v>
      </c>
      <c r="H28" s="246"/>
      <c r="I28" s="246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44">
        <f>ZakladDPHSni+DPHSni+ZakladDPHZakl+DPHZakl+Zaokrouhleni</f>
        <v>0</v>
      </c>
      <c r="H29" s="244"/>
      <c r="I29" s="244"/>
      <c r="J29" s="126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v>42705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19"/>
      <c r="D39" s="220"/>
      <c r="E39" s="220"/>
      <c r="F39" s="115">
        <f>' Pol'!AC38</f>
        <v>0</v>
      </c>
      <c r="G39" s="116">
        <f>' Pol'!AD38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21" t="s">
        <v>53</v>
      </c>
      <c r="C40" s="222"/>
      <c r="D40" s="222"/>
      <c r="E40" s="223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75" x14ac:dyDescent="0.25">
      <c r="B44" s="127" t="s">
        <v>55</v>
      </c>
    </row>
    <row r="46" spans="1:10" ht="25.5" customHeight="1" x14ac:dyDescent="0.2">
      <c r="A46" s="128"/>
      <c r="B46" s="132" t="s">
        <v>16</v>
      </c>
      <c r="C46" s="132" t="s">
        <v>5</v>
      </c>
      <c r="D46" s="133"/>
      <c r="E46" s="133"/>
      <c r="F46" s="136" t="s">
        <v>56</v>
      </c>
      <c r="G46" s="136"/>
      <c r="H46" s="136"/>
      <c r="I46" s="224" t="s">
        <v>28</v>
      </c>
      <c r="J46" s="224"/>
    </row>
    <row r="47" spans="1:10" ht="25.5" customHeight="1" x14ac:dyDescent="0.2">
      <c r="A47" s="129"/>
      <c r="B47" s="137" t="s">
        <v>57</v>
      </c>
      <c r="C47" s="226" t="s">
        <v>58</v>
      </c>
      <c r="D47" s="227"/>
      <c r="E47" s="227"/>
      <c r="F47" s="139" t="s">
        <v>23</v>
      </c>
      <c r="G47" s="140"/>
      <c r="H47" s="140"/>
      <c r="I47" s="225">
        <f>' Pol'!G8</f>
        <v>0</v>
      </c>
      <c r="J47" s="225"/>
    </row>
    <row r="48" spans="1:10" ht="25.5" customHeight="1" x14ac:dyDescent="0.2">
      <c r="A48" s="129"/>
      <c r="B48" s="131" t="s">
        <v>59</v>
      </c>
      <c r="C48" s="213" t="s">
        <v>60</v>
      </c>
      <c r="D48" s="214"/>
      <c r="E48" s="214"/>
      <c r="F48" s="141" t="s">
        <v>24</v>
      </c>
      <c r="G48" s="142"/>
      <c r="H48" s="142"/>
      <c r="I48" s="212">
        <f>' Pol'!G14</f>
        <v>0</v>
      </c>
      <c r="J48" s="212"/>
    </row>
    <row r="49" spans="1:10" ht="25.5" customHeight="1" x14ac:dyDescent="0.2">
      <c r="A49" s="129"/>
      <c r="B49" s="131" t="s">
        <v>61</v>
      </c>
      <c r="C49" s="213" t="s">
        <v>62</v>
      </c>
      <c r="D49" s="214"/>
      <c r="E49" s="214"/>
      <c r="F49" s="141" t="s">
        <v>24</v>
      </c>
      <c r="G49" s="142"/>
      <c r="H49" s="142"/>
      <c r="I49" s="212">
        <f>' Pol'!G25</f>
        <v>0</v>
      </c>
      <c r="J49" s="212"/>
    </row>
    <row r="50" spans="1:10" ht="25.5" customHeight="1" x14ac:dyDescent="0.2">
      <c r="A50" s="129"/>
      <c r="B50" s="138" t="s">
        <v>63</v>
      </c>
      <c r="C50" s="216" t="s">
        <v>26</v>
      </c>
      <c r="D50" s="217"/>
      <c r="E50" s="217"/>
      <c r="F50" s="143" t="s">
        <v>63</v>
      </c>
      <c r="G50" s="144"/>
      <c r="H50" s="144"/>
      <c r="I50" s="215">
        <f>' Pol'!G34</f>
        <v>0</v>
      </c>
      <c r="J50" s="215"/>
    </row>
    <row r="51" spans="1:10" ht="25.5" customHeight="1" x14ac:dyDescent="0.2">
      <c r="A51" s="130"/>
      <c r="B51" s="134" t="s">
        <v>1</v>
      </c>
      <c r="C51" s="134"/>
      <c r="D51" s="135"/>
      <c r="E51" s="135"/>
      <c r="F51" s="145"/>
      <c r="G51" s="146"/>
      <c r="H51" s="146"/>
      <c r="I51" s="218">
        <f>SUM(I47:I50)</f>
        <v>0</v>
      </c>
      <c r="J51" s="218"/>
    </row>
    <row r="52" spans="1:10" x14ac:dyDescent="0.2">
      <c r="F52" s="147"/>
      <c r="G52" s="103"/>
      <c r="H52" s="147"/>
      <c r="I52" s="103"/>
      <c r="J52" s="103"/>
    </row>
    <row r="53" spans="1:10" x14ac:dyDescent="0.2">
      <c r="F53" s="147"/>
      <c r="G53" s="103"/>
      <c r="H53" s="147"/>
      <c r="I53" s="103"/>
      <c r="J53" s="103"/>
    </row>
    <row r="54" spans="1:10" x14ac:dyDescent="0.2">
      <c r="F54" s="147"/>
      <c r="G54" s="103"/>
      <c r="H54" s="147"/>
      <c r="I54" s="103"/>
      <c r="J54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3" t="s">
        <v>6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79" t="s">
        <v>41</v>
      </c>
      <c r="B2" s="78"/>
      <c r="C2" s="255"/>
      <c r="D2" s="255"/>
      <c r="E2" s="255"/>
      <c r="F2" s="255"/>
      <c r="G2" s="256"/>
    </row>
    <row r="3" spans="1:7" ht="24.95" hidden="1" customHeight="1" x14ac:dyDescent="0.2">
      <c r="A3" s="79" t="s">
        <v>7</v>
      </c>
      <c r="B3" s="78"/>
      <c r="C3" s="255"/>
      <c r="D3" s="255"/>
      <c r="E3" s="255"/>
      <c r="F3" s="255"/>
      <c r="G3" s="256"/>
    </row>
    <row r="4" spans="1:7" ht="24.95" hidden="1" customHeight="1" x14ac:dyDescent="0.2">
      <c r="A4" s="79" t="s">
        <v>8</v>
      </c>
      <c r="B4" s="78"/>
      <c r="C4" s="255"/>
      <c r="D4" s="255"/>
      <c r="E4" s="255"/>
      <c r="F4" s="255"/>
      <c r="G4" s="25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2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76" t="s">
        <v>6</v>
      </c>
      <c r="B1" s="276"/>
      <c r="C1" s="276"/>
      <c r="D1" s="276"/>
      <c r="E1" s="276"/>
      <c r="F1" s="276"/>
      <c r="G1" s="276"/>
      <c r="AE1" t="s">
        <v>66</v>
      </c>
    </row>
    <row r="2" spans="1:60" ht="24.95" customHeight="1" x14ac:dyDescent="0.2">
      <c r="A2" s="153" t="s">
        <v>65</v>
      </c>
      <c r="B2" s="151"/>
      <c r="C2" s="277" t="s">
        <v>46</v>
      </c>
      <c r="D2" s="278"/>
      <c r="E2" s="278"/>
      <c r="F2" s="278"/>
      <c r="G2" s="279"/>
      <c r="AE2" t="s">
        <v>67</v>
      </c>
    </row>
    <row r="3" spans="1:60" ht="24.95" hidden="1" customHeight="1" x14ac:dyDescent="0.2">
      <c r="A3" s="154" t="s">
        <v>7</v>
      </c>
      <c r="B3" s="152"/>
      <c r="C3" s="280"/>
      <c r="D3" s="280"/>
      <c r="E3" s="280"/>
      <c r="F3" s="280"/>
      <c r="G3" s="281"/>
      <c r="AE3" t="s">
        <v>68</v>
      </c>
    </row>
    <row r="4" spans="1:60" ht="24.95" hidden="1" customHeight="1" x14ac:dyDescent="0.2">
      <c r="A4" s="154" t="s">
        <v>8</v>
      </c>
      <c r="B4" s="152"/>
      <c r="C4" s="282"/>
      <c r="D4" s="280"/>
      <c r="E4" s="280"/>
      <c r="F4" s="280"/>
      <c r="G4" s="281"/>
      <c r="AE4" t="s">
        <v>69</v>
      </c>
    </row>
    <row r="5" spans="1:60" hidden="1" x14ac:dyDescent="0.2">
      <c r="A5" s="155" t="s">
        <v>70</v>
      </c>
      <c r="B5" s="156"/>
      <c r="C5" s="157"/>
      <c r="D5" s="158"/>
      <c r="E5" s="159"/>
      <c r="F5" s="159"/>
      <c r="G5" s="160"/>
      <c r="AE5" t="s">
        <v>71</v>
      </c>
    </row>
    <row r="6" spans="1:60" x14ac:dyDescent="0.2">
      <c r="D6" s="150"/>
    </row>
    <row r="7" spans="1:60" ht="38.25" x14ac:dyDescent="0.2">
      <c r="A7" s="166" t="s">
        <v>72</v>
      </c>
      <c r="B7" s="167" t="s">
        <v>73</v>
      </c>
      <c r="C7" s="167" t="s">
        <v>74</v>
      </c>
      <c r="D7" s="183" t="s">
        <v>75</v>
      </c>
      <c r="E7" s="166" t="s">
        <v>76</v>
      </c>
      <c r="F7" s="161" t="s">
        <v>77</v>
      </c>
      <c r="G7" s="184" t="s">
        <v>28</v>
      </c>
      <c r="H7" s="185" t="s">
        <v>29</v>
      </c>
      <c r="I7" s="185" t="s">
        <v>78</v>
      </c>
      <c r="J7" s="185" t="s">
        <v>30</v>
      </c>
      <c r="K7" s="185" t="s">
        <v>79</v>
      </c>
      <c r="L7" s="185" t="s">
        <v>80</v>
      </c>
      <c r="M7" s="185" t="s">
        <v>81</v>
      </c>
      <c r="N7" s="185" t="s">
        <v>82</v>
      </c>
      <c r="O7" s="185" t="s">
        <v>83</v>
      </c>
      <c r="P7" s="185" t="s">
        <v>84</v>
      </c>
      <c r="Q7" s="185" t="s">
        <v>85</v>
      </c>
      <c r="R7" s="185" t="s">
        <v>86</v>
      </c>
      <c r="S7" s="185" t="s">
        <v>87</v>
      </c>
      <c r="T7" s="185" t="s">
        <v>88</v>
      </c>
      <c r="U7" s="168" t="s">
        <v>89</v>
      </c>
    </row>
    <row r="8" spans="1:60" x14ac:dyDescent="0.2">
      <c r="A8" s="186" t="s">
        <v>90</v>
      </c>
      <c r="B8" s="187" t="s">
        <v>57</v>
      </c>
      <c r="C8" s="188" t="s">
        <v>58</v>
      </c>
      <c r="D8" s="189"/>
      <c r="E8" s="190"/>
      <c r="F8" s="177"/>
      <c r="G8" s="177">
        <f>SUMIF(AE9:AE13,"&lt;&gt;NOR",G9:G13)</f>
        <v>0</v>
      </c>
      <c r="H8" s="177"/>
      <c r="I8" s="177">
        <f>SUM(I9:I13)</f>
        <v>0</v>
      </c>
      <c r="J8" s="177"/>
      <c r="K8" s="177">
        <f>SUM(K9:K13)</f>
        <v>0</v>
      </c>
      <c r="L8" s="177"/>
      <c r="M8" s="177">
        <f>SUM(M9:M13)</f>
        <v>0</v>
      </c>
      <c r="N8" s="177"/>
      <c r="O8" s="177">
        <f>SUM(O9:O13)</f>
        <v>0</v>
      </c>
      <c r="P8" s="177"/>
      <c r="Q8" s="177">
        <f>SUM(Q9:Q13)</f>
        <v>0</v>
      </c>
      <c r="R8" s="177"/>
      <c r="S8" s="177"/>
      <c r="T8" s="191"/>
      <c r="U8" s="177">
        <f>SUM(U9:U13)</f>
        <v>634.88</v>
      </c>
      <c r="AE8" t="s">
        <v>91</v>
      </c>
    </row>
    <row r="9" spans="1:60" outlineLevel="1" x14ac:dyDescent="0.2">
      <c r="A9" s="163">
        <v>1</v>
      </c>
      <c r="B9" s="169" t="s">
        <v>92</v>
      </c>
      <c r="C9" s="204" t="s">
        <v>93</v>
      </c>
      <c r="D9" s="171" t="s">
        <v>94</v>
      </c>
      <c r="E9" s="174">
        <v>576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/>
      <c r="S9" s="179"/>
      <c r="T9" s="180">
        <v>0.375</v>
      </c>
      <c r="U9" s="179">
        <f>ROUND(E9*T9,2)</f>
        <v>216</v>
      </c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95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">
      <c r="A10" s="163"/>
      <c r="B10" s="169"/>
      <c r="C10" s="205" t="s">
        <v>96</v>
      </c>
      <c r="D10" s="172"/>
      <c r="E10" s="175">
        <v>576</v>
      </c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80"/>
      <c r="U10" s="179"/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97</v>
      </c>
      <c r="AF10" s="162">
        <v>0</v>
      </c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ht="22.5" outlineLevel="1" x14ac:dyDescent="0.2">
      <c r="A11" s="163">
        <v>2</v>
      </c>
      <c r="B11" s="169" t="s">
        <v>98</v>
      </c>
      <c r="C11" s="204" t="s">
        <v>99</v>
      </c>
      <c r="D11" s="171" t="s">
        <v>94</v>
      </c>
      <c r="E11" s="174">
        <v>576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21</v>
      </c>
      <c r="M11" s="179">
        <f>G11*(1+L11/100)</f>
        <v>0</v>
      </c>
      <c r="N11" s="179">
        <v>0</v>
      </c>
      <c r="O11" s="179">
        <f>ROUND(E11*N11,2)</f>
        <v>0</v>
      </c>
      <c r="P11" s="179">
        <v>0</v>
      </c>
      <c r="Q11" s="179">
        <f>ROUND(E11*P11,2)</f>
        <v>0</v>
      </c>
      <c r="R11" s="179"/>
      <c r="S11" s="179"/>
      <c r="T11" s="180">
        <v>0.375</v>
      </c>
      <c r="U11" s="179">
        <f>ROUND(E11*T11,2)</f>
        <v>216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95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">
      <c r="A12" s="163">
        <v>3</v>
      </c>
      <c r="B12" s="169" t="s">
        <v>100</v>
      </c>
      <c r="C12" s="204" t="s">
        <v>101</v>
      </c>
      <c r="D12" s="171" t="s">
        <v>102</v>
      </c>
      <c r="E12" s="174">
        <v>540</v>
      </c>
      <c r="F12" s="178"/>
      <c r="G12" s="179">
        <f>ROUND(E12*F12,2)</f>
        <v>0</v>
      </c>
      <c r="H12" s="178"/>
      <c r="I12" s="179">
        <f>ROUND(E12*H12,2)</f>
        <v>0</v>
      </c>
      <c r="J12" s="178"/>
      <c r="K12" s="179">
        <f>ROUND(E12*J12,2)</f>
        <v>0</v>
      </c>
      <c r="L12" s="179">
        <v>21</v>
      </c>
      <c r="M12" s="179">
        <f>G12*(1+L12/100)</f>
        <v>0</v>
      </c>
      <c r="N12" s="179">
        <v>0</v>
      </c>
      <c r="O12" s="179">
        <f>ROUND(E12*N12,2)</f>
        <v>0</v>
      </c>
      <c r="P12" s="179">
        <v>0</v>
      </c>
      <c r="Q12" s="179">
        <f>ROUND(E12*P12,2)</f>
        <v>0</v>
      </c>
      <c r="R12" s="179"/>
      <c r="S12" s="179"/>
      <c r="T12" s="180">
        <v>0.375</v>
      </c>
      <c r="U12" s="179">
        <f>ROUND(E12*T12,2)</f>
        <v>202.5</v>
      </c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95</v>
      </c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ht="22.5" outlineLevel="1" x14ac:dyDescent="0.2">
      <c r="A13" s="163">
        <v>4</v>
      </c>
      <c r="B13" s="169" t="s">
        <v>103</v>
      </c>
      <c r="C13" s="204" t="s">
        <v>104</v>
      </c>
      <c r="D13" s="171" t="s">
        <v>105</v>
      </c>
      <c r="E13" s="174">
        <v>1</v>
      </c>
      <c r="F13" s="178"/>
      <c r="G13" s="179">
        <f>ROUND(E13*F13,2)</f>
        <v>0</v>
      </c>
      <c r="H13" s="178"/>
      <c r="I13" s="179">
        <f>ROUND(E13*H13,2)</f>
        <v>0</v>
      </c>
      <c r="J13" s="178"/>
      <c r="K13" s="179">
        <f>ROUND(E13*J13,2)</f>
        <v>0</v>
      </c>
      <c r="L13" s="179">
        <v>21</v>
      </c>
      <c r="M13" s="179">
        <f>G13*(1+L13/100)</f>
        <v>0</v>
      </c>
      <c r="N13" s="179">
        <v>0</v>
      </c>
      <c r="O13" s="179">
        <f>ROUND(E13*N13,2)</f>
        <v>0</v>
      </c>
      <c r="P13" s="179">
        <v>0</v>
      </c>
      <c r="Q13" s="179">
        <f>ROUND(E13*P13,2)</f>
        <v>0</v>
      </c>
      <c r="R13" s="179"/>
      <c r="S13" s="179"/>
      <c r="T13" s="180">
        <v>0.375</v>
      </c>
      <c r="U13" s="179">
        <f>ROUND(E13*T13,2)</f>
        <v>0.38</v>
      </c>
      <c r="V13" s="162"/>
      <c r="W13" s="162"/>
      <c r="X13" s="162"/>
      <c r="Y13" s="162"/>
      <c r="Z13" s="162"/>
      <c r="AA13" s="162"/>
      <c r="AB13" s="162"/>
      <c r="AC13" s="162"/>
      <c r="AD13" s="162"/>
      <c r="AE13" s="162" t="s">
        <v>95</v>
      </c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x14ac:dyDescent="0.2">
      <c r="A14" s="164" t="s">
        <v>90</v>
      </c>
      <c r="B14" s="170" t="s">
        <v>59</v>
      </c>
      <c r="C14" s="206" t="s">
        <v>60</v>
      </c>
      <c r="D14" s="173"/>
      <c r="E14" s="176"/>
      <c r="F14" s="181"/>
      <c r="G14" s="181">
        <f>SUMIF(AE15:AE24,"&lt;&gt;NOR",G15:G24)</f>
        <v>0</v>
      </c>
      <c r="H14" s="181"/>
      <c r="I14" s="181">
        <f>SUM(I15:I24)</f>
        <v>0</v>
      </c>
      <c r="J14" s="181"/>
      <c r="K14" s="181">
        <f>SUM(K15:K24)</f>
        <v>0</v>
      </c>
      <c r="L14" s="181"/>
      <c r="M14" s="181">
        <f>SUM(M15:M24)</f>
        <v>0</v>
      </c>
      <c r="N14" s="181"/>
      <c r="O14" s="181">
        <f>SUM(O15:O24)</f>
        <v>3.03</v>
      </c>
      <c r="P14" s="181"/>
      <c r="Q14" s="181">
        <f>SUM(Q15:Q24)</f>
        <v>0</v>
      </c>
      <c r="R14" s="181"/>
      <c r="S14" s="181"/>
      <c r="T14" s="182"/>
      <c r="U14" s="181">
        <f>SUM(U15:U24)</f>
        <v>46.51</v>
      </c>
      <c r="AE14" t="s">
        <v>91</v>
      </c>
    </row>
    <row r="15" spans="1:60" outlineLevel="1" x14ac:dyDescent="0.2">
      <c r="A15" s="163">
        <v>5</v>
      </c>
      <c r="B15" s="169" t="s">
        <v>106</v>
      </c>
      <c r="C15" s="204" t="s">
        <v>107</v>
      </c>
      <c r="D15" s="171" t="s">
        <v>94</v>
      </c>
      <c r="E15" s="174">
        <v>104.28</v>
      </c>
      <c r="F15" s="178"/>
      <c r="G15" s="179">
        <f>ROUND(E15*F15,2)</f>
        <v>0</v>
      </c>
      <c r="H15" s="178"/>
      <c r="I15" s="179">
        <f>ROUND(E15*H15,2)</f>
        <v>0</v>
      </c>
      <c r="J15" s="178"/>
      <c r="K15" s="179">
        <f>ROUND(E15*J15,2)</f>
        <v>0</v>
      </c>
      <c r="L15" s="179">
        <v>21</v>
      </c>
      <c r="M15" s="179">
        <f>G15*(1+L15/100)</f>
        <v>0</v>
      </c>
      <c r="N15" s="179">
        <v>2.0000000000000001E-4</v>
      </c>
      <c r="O15" s="179">
        <f>ROUND(E15*N15,2)</f>
        <v>0.02</v>
      </c>
      <c r="P15" s="179">
        <v>0</v>
      </c>
      <c r="Q15" s="179">
        <f>ROUND(E15*P15,2)</f>
        <v>0</v>
      </c>
      <c r="R15" s="179"/>
      <c r="S15" s="179"/>
      <c r="T15" s="180">
        <v>0.44600000000000001</v>
      </c>
      <c r="U15" s="179">
        <f>ROUND(E15*T15,2)</f>
        <v>46.51</v>
      </c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95</v>
      </c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 x14ac:dyDescent="0.2">
      <c r="A16" s="163"/>
      <c r="B16" s="169"/>
      <c r="C16" s="205" t="s">
        <v>108</v>
      </c>
      <c r="D16" s="172"/>
      <c r="E16" s="175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80"/>
      <c r="U16" s="179"/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97</v>
      </c>
      <c r="AF16" s="162">
        <v>0</v>
      </c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outlineLevel="1" x14ac:dyDescent="0.2">
      <c r="A17" s="163"/>
      <c r="B17" s="169"/>
      <c r="C17" s="205" t="s">
        <v>109</v>
      </c>
      <c r="D17" s="172"/>
      <c r="E17" s="175">
        <v>95.88</v>
      </c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80"/>
      <c r="U17" s="179"/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97</v>
      </c>
      <c r="AF17" s="162">
        <v>0</v>
      </c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outlineLevel="1" x14ac:dyDescent="0.2">
      <c r="A18" s="163"/>
      <c r="B18" s="169"/>
      <c r="C18" s="205" t="s">
        <v>110</v>
      </c>
      <c r="D18" s="172"/>
      <c r="E18" s="175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80"/>
      <c r="U18" s="179"/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97</v>
      </c>
      <c r="AF18" s="162">
        <v>0</v>
      </c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outlineLevel="1" x14ac:dyDescent="0.2">
      <c r="A19" s="163"/>
      <c r="B19" s="169"/>
      <c r="C19" s="205" t="s">
        <v>111</v>
      </c>
      <c r="D19" s="172"/>
      <c r="E19" s="175">
        <v>8.4</v>
      </c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T19" s="180"/>
      <c r="U19" s="179"/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97</v>
      </c>
      <c r="AF19" s="162">
        <v>0</v>
      </c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outlineLevel="1" x14ac:dyDescent="0.2">
      <c r="A20" s="163">
        <v>6</v>
      </c>
      <c r="B20" s="169" t="s">
        <v>112</v>
      </c>
      <c r="C20" s="204" t="s">
        <v>113</v>
      </c>
      <c r="D20" s="171" t="s">
        <v>94</v>
      </c>
      <c r="E20" s="174">
        <v>125.136</v>
      </c>
      <c r="F20" s="178"/>
      <c r="G20" s="179">
        <f>ROUND(E20*F20,2)</f>
        <v>0</v>
      </c>
      <c r="H20" s="178"/>
      <c r="I20" s="179">
        <f>ROUND(E20*H20,2)</f>
        <v>0</v>
      </c>
      <c r="J20" s="178"/>
      <c r="K20" s="179">
        <f>ROUND(E20*J20,2)</f>
        <v>0</v>
      </c>
      <c r="L20" s="179">
        <v>21</v>
      </c>
      <c r="M20" s="179">
        <f>G20*(1+L20/100)</f>
        <v>0</v>
      </c>
      <c r="N20" s="179">
        <v>2.4E-2</v>
      </c>
      <c r="O20" s="179">
        <f>ROUND(E20*N20,2)</f>
        <v>3</v>
      </c>
      <c r="P20" s="179">
        <v>0</v>
      </c>
      <c r="Q20" s="179">
        <f>ROUND(E20*P20,2)</f>
        <v>0</v>
      </c>
      <c r="R20" s="179"/>
      <c r="S20" s="179"/>
      <c r="T20" s="180">
        <v>0</v>
      </c>
      <c r="U20" s="179">
        <f>ROUND(E20*T20,2)</f>
        <v>0</v>
      </c>
      <c r="V20" s="162"/>
      <c r="W20" s="162"/>
      <c r="X20" s="162"/>
      <c r="Y20" s="162"/>
      <c r="Z20" s="162"/>
      <c r="AA20" s="162"/>
      <c r="AB20" s="162"/>
      <c r="AC20" s="162"/>
      <c r="AD20" s="162"/>
      <c r="AE20" s="162" t="s">
        <v>114</v>
      </c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outlineLevel="1" x14ac:dyDescent="0.2">
      <c r="A21" s="163"/>
      <c r="B21" s="169"/>
      <c r="C21" s="205" t="s">
        <v>115</v>
      </c>
      <c r="D21" s="172"/>
      <c r="E21" s="175">
        <v>125.136</v>
      </c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80"/>
      <c r="U21" s="179"/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97</v>
      </c>
      <c r="AF21" s="162">
        <v>0</v>
      </c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">
      <c r="A22" s="163">
        <v>7</v>
      </c>
      <c r="B22" s="169" t="s">
        <v>116</v>
      </c>
      <c r="C22" s="204" t="s">
        <v>117</v>
      </c>
      <c r="D22" s="171" t="s">
        <v>118</v>
      </c>
      <c r="E22" s="174">
        <v>1</v>
      </c>
      <c r="F22" s="178"/>
      <c r="G22" s="179">
        <f>ROUND(E22*F22,2)</f>
        <v>0</v>
      </c>
      <c r="H22" s="178"/>
      <c r="I22" s="179">
        <f>ROUND(E22*H22,2)</f>
        <v>0</v>
      </c>
      <c r="J22" s="178"/>
      <c r="K22" s="179">
        <f>ROUND(E22*J22,2)</f>
        <v>0</v>
      </c>
      <c r="L22" s="179">
        <v>21</v>
      </c>
      <c r="M22" s="179">
        <f>G22*(1+L22/100)</f>
        <v>0</v>
      </c>
      <c r="N22" s="179">
        <v>1.09E-2</v>
      </c>
      <c r="O22" s="179">
        <f>ROUND(E22*N22,2)</f>
        <v>0.01</v>
      </c>
      <c r="P22" s="179">
        <v>0</v>
      </c>
      <c r="Q22" s="179">
        <f>ROUND(E22*P22,2)</f>
        <v>0</v>
      </c>
      <c r="R22" s="179"/>
      <c r="S22" s="179"/>
      <c r="T22" s="180">
        <v>0</v>
      </c>
      <c r="U22" s="179">
        <f>ROUND(E22*T22,2)</f>
        <v>0</v>
      </c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114</v>
      </c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 x14ac:dyDescent="0.2">
      <c r="A23" s="163"/>
      <c r="B23" s="169"/>
      <c r="C23" s="257" t="s">
        <v>119</v>
      </c>
      <c r="D23" s="258"/>
      <c r="E23" s="259"/>
      <c r="F23" s="260"/>
      <c r="G23" s="261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80"/>
      <c r="U23" s="179"/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120</v>
      </c>
      <c r="AF23" s="162"/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5" t="str">
        <f>C23</f>
        <v>šrouby se zakulacenou hlavou, podložky, matice; Pz</v>
      </c>
      <c r="BB23" s="162"/>
      <c r="BC23" s="162"/>
      <c r="BD23" s="162"/>
      <c r="BE23" s="162"/>
      <c r="BF23" s="162"/>
      <c r="BG23" s="162"/>
      <c r="BH23" s="162"/>
    </row>
    <row r="24" spans="1:60" outlineLevel="1" x14ac:dyDescent="0.2">
      <c r="A24" s="163">
        <v>8</v>
      </c>
      <c r="B24" s="169" t="s">
        <v>121</v>
      </c>
      <c r="C24" s="204" t="s">
        <v>122</v>
      </c>
      <c r="D24" s="171" t="s">
        <v>0</v>
      </c>
      <c r="E24" s="174">
        <v>0.99</v>
      </c>
      <c r="F24" s="178"/>
      <c r="G24" s="179">
        <f>ROUND(E24*F24,2)</f>
        <v>0</v>
      </c>
      <c r="H24" s="178"/>
      <c r="I24" s="179">
        <f>ROUND(E24*H24,2)</f>
        <v>0</v>
      </c>
      <c r="J24" s="178"/>
      <c r="K24" s="179">
        <f>ROUND(E24*J24,2)</f>
        <v>0</v>
      </c>
      <c r="L24" s="179">
        <v>21</v>
      </c>
      <c r="M24" s="179">
        <f>G24*(1+L24/100)</f>
        <v>0</v>
      </c>
      <c r="N24" s="179">
        <v>0</v>
      </c>
      <c r="O24" s="179">
        <f>ROUND(E24*N24,2)</f>
        <v>0</v>
      </c>
      <c r="P24" s="179">
        <v>0</v>
      </c>
      <c r="Q24" s="179">
        <f>ROUND(E24*P24,2)</f>
        <v>0</v>
      </c>
      <c r="R24" s="179"/>
      <c r="S24" s="179"/>
      <c r="T24" s="180">
        <v>0</v>
      </c>
      <c r="U24" s="179">
        <f>ROUND(E24*T24,2)</f>
        <v>0</v>
      </c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95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x14ac:dyDescent="0.2">
      <c r="A25" s="164" t="s">
        <v>90</v>
      </c>
      <c r="B25" s="170" t="s">
        <v>61</v>
      </c>
      <c r="C25" s="206" t="s">
        <v>62</v>
      </c>
      <c r="D25" s="173"/>
      <c r="E25" s="176"/>
      <c r="F25" s="181"/>
      <c r="G25" s="181">
        <f>SUMIF(AE26:AE33,"&lt;&gt;NOR",G26:G33)</f>
        <v>0</v>
      </c>
      <c r="H25" s="181"/>
      <c r="I25" s="181">
        <f>SUM(I26:I33)</f>
        <v>0</v>
      </c>
      <c r="J25" s="181"/>
      <c r="K25" s="181">
        <f>SUM(K26:K33)</f>
        <v>0</v>
      </c>
      <c r="L25" s="181"/>
      <c r="M25" s="181">
        <f>SUM(M26:M33)</f>
        <v>0</v>
      </c>
      <c r="N25" s="181"/>
      <c r="O25" s="181">
        <f>SUM(O26:O33)</f>
        <v>0.64</v>
      </c>
      <c r="P25" s="181"/>
      <c r="Q25" s="181">
        <f>SUM(Q26:Q33)</f>
        <v>0</v>
      </c>
      <c r="R25" s="181"/>
      <c r="S25" s="181"/>
      <c r="T25" s="182"/>
      <c r="U25" s="181">
        <f>SUM(U26:U33)</f>
        <v>62.87</v>
      </c>
      <c r="AE25" t="s">
        <v>91</v>
      </c>
    </row>
    <row r="26" spans="1:60" outlineLevel="1" x14ac:dyDescent="0.2">
      <c r="A26" s="163">
        <v>9</v>
      </c>
      <c r="B26" s="169" t="s">
        <v>123</v>
      </c>
      <c r="C26" s="204" t="s">
        <v>124</v>
      </c>
      <c r="D26" s="171" t="s">
        <v>102</v>
      </c>
      <c r="E26" s="174">
        <v>104</v>
      </c>
      <c r="F26" s="178"/>
      <c r="G26" s="179">
        <f>ROUND(E26*F26,2)</f>
        <v>0</v>
      </c>
      <c r="H26" s="178"/>
      <c r="I26" s="179">
        <f>ROUND(E26*H26,2)</f>
        <v>0</v>
      </c>
      <c r="J26" s="178"/>
      <c r="K26" s="179">
        <f>ROUND(E26*J26,2)</f>
        <v>0</v>
      </c>
      <c r="L26" s="179">
        <v>21</v>
      </c>
      <c r="M26" s="179">
        <f>G26*(1+L26/100)</f>
        <v>0</v>
      </c>
      <c r="N26" s="179">
        <v>6.1399999999999996E-3</v>
      </c>
      <c r="O26" s="179">
        <f>ROUND(E26*N26,2)</f>
        <v>0.64</v>
      </c>
      <c r="P26" s="179">
        <v>0</v>
      </c>
      <c r="Q26" s="179">
        <f>ROUND(E26*P26,2)</f>
        <v>0</v>
      </c>
      <c r="R26" s="179"/>
      <c r="S26" s="179"/>
      <c r="T26" s="180">
        <v>0.60399999999999998</v>
      </c>
      <c r="U26" s="179">
        <f>ROUND(E26*T26,2)</f>
        <v>62.82</v>
      </c>
      <c r="V26" s="162"/>
      <c r="W26" s="162"/>
      <c r="X26" s="162"/>
      <c r="Y26" s="162"/>
      <c r="Z26" s="162"/>
      <c r="AA26" s="162"/>
      <c r="AB26" s="162"/>
      <c r="AC26" s="162"/>
      <c r="AD26" s="162"/>
      <c r="AE26" s="162" t="s">
        <v>95</v>
      </c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outlineLevel="1" x14ac:dyDescent="0.2">
      <c r="A27" s="163"/>
      <c r="B27" s="169"/>
      <c r="C27" s="257" t="s">
        <v>125</v>
      </c>
      <c r="D27" s="258"/>
      <c r="E27" s="259"/>
      <c r="F27" s="260"/>
      <c r="G27" s="261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80"/>
      <c r="U27" s="179"/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120</v>
      </c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5" t="str">
        <f>C27</f>
        <v>vč. spínacích pásek pro uchycení ke sloupkům</v>
      </c>
      <c r="BB27" s="162"/>
      <c r="BC27" s="162"/>
      <c r="BD27" s="162"/>
      <c r="BE27" s="162"/>
      <c r="BF27" s="162"/>
      <c r="BG27" s="162"/>
      <c r="BH27" s="162"/>
    </row>
    <row r="28" spans="1:60" outlineLevel="1" x14ac:dyDescent="0.2">
      <c r="A28" s="163"/>
      <c r="B28" s="169"/>
      <c r="C28" s="205" t="s">
        <v>126</v>
      </c>
      <c r="D28" s="172"/>
      <c r="E28" s="175">
        <v>104</v>
      </c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80"/>
      <c r="U28" s="179"/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97</v>
      </c>
      <c r="AF28" s="162">
        <v>0</v>
      </c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outlineLevel="1" x14ac:dyDescent="0.2">
      <c r="A29" s="163">
        <v>10</v>
      </c>
      <c r="B29" s="169" t="s">
        <v>127</v>
      </c>
      <c r="C29" s="204" t="s">
        <v>128</v>
      </c>
      <c r="D29" s="171" t="s">
        <v>94</v>
      </c>
      <c r="E29" s="174">
        <v>312</v>
      </c>
      <c r="F29" s="178"/>
      <c r="G29" s="179">
        <f>ROUND(E29*F29,2)</f>
        <v>0</v>
      </c>
      <c r="H29" s="178"/>
      <c r="I29" s="179">
        <f>ROUND(E29*H29,2)</f>
        <v>0</v>
      </c>
      <c r="J29" s="178"/>
      <c r="K29" s="179">
        <f>ROUND(E29*J29,2)</f>
        <v>0</v>
      </c>
      <c r="L29" s="179">
        <v>21</v>
      </c>
      <c r="M29" s="179">
        <f>G29*(1+L29/100)</f>
        <v>0</v>
      </c>
      <c r="N29" s="179">
        <v>0</v>
      </c>
      <c r="O29" s="179">
        <f>ROUND(E29*N29,2)</f>
        <v>0</v>
      </c>
      <c r="P29" s="179">
        <v>0</v>
      </c>
      <c r="Q29" s="179">
        <f>ROUND(E29*P29,2)</f>
        <v>0</v>
      </c>
      <c r="R29" s="179"/>
      <c r="S29" s="179"/>
      <c r="T29" s="180">
        <v>0</v>
      </c>
      <c r="U29" s="179">
        <f>ROUND(E29*T29,2)</f>
        <v>0</v>
      </c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114</v>
      </c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</row>
    <row r="30" spans="1:60" outlineLevel="1" x14ac:dyDescent="0.2">
      <c r="A30" s="163"/>
      <c r="B30" s="169"/>
      <c r="C30" s="205" t="s">
        <v>129</v>
      </c>
      <c r="D30" s="172"/>
      <c r="E30" s="175">
        <v>312</v>
      </c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79"/>
      <c r="Q30" s="179"/>
      <c r="R30" s="179"/>
      <c r="S30" s="179"/>
      <c r="T30" s="180"/>
      <c r="U30" s="179"/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97</v>
      </c>
      <c r="AF30" s="162">
        <v>0</v>
      </c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ht="22.5" outlineLevel="1" x14ac:dyDescent="0.2">
      <c r="A31" s="163">
        <v>11</v>
      </c>
      <c r="B31" s="169" t="s">
        <v>130</v>
      </c>
      <c r="C31" s="204" t="s">
        <v>131</v>
      </c>
      <c r="D31" s="171" t="s">
        <v>132</v>
      </c>
      <c r="E31" s="174">
        <v>1</v>
      </c>
      <c r="F31" s="178"/>
      <c r="G31" s="179">
        <f>ROUND(E31*F31,2)</f>
        <v>0</v>
      </c>
      <c r="H31" s="178"/>
      <c r="I31" s="179">
        <f>ROUND(E31*H31,2)</f>
        <v>0</v>
      </c>
      <c r="J31" s="178"/>
      <c r="K31" s="179">
        <f>ROUND(E31*J31,2)</f>
        <v>0</v>
      </c>
      <c r="L31" s="179">
        <v>21</v>
      </c>
      <c r="M31" s="179">
        <f>G31*(1+L31/100)</f>
        <v>0</v>
      </c>
      <c r="N31" s="179">
        <v>1.0499999999999999E-3</v>
      </c>
      <c r="O31" s="179">
        <f>ROUND(E31*N31,2)</f>
        <v>0</v>
      </c>
      <c r="P31" s="179">
        <v>0</v>
      </c>
      <c r="Q31" s="179">
        <f>ROUND(E31*P31,2)</f>
        <v>0</v>
      </c>
      <c r="R31" s="179"/>
      <c r="S31" s="179"/>
      <c r="T31" s="180">
        <v>4.7160000000000001E-2</v>
      </c>
      <c r="U31" s="179">
        <f>ROUND(E31*T31,2)</f>
        <v>0.05</v>
      </c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95</v>
      </c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outlineLevel="1" x14ac:dyDescent="0.2">
      <c r="A32" s="163"/>
      <c r="B32" s="169"/>
      <c r="C32" s="257" t="s">
        <v>133</v>
      </c>
      <c r="D32" s="258"/>
      <c r="E32" s="259"/>
      <c r="F32" s="260"/>
      <c r="G32" s="261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79"/>
      <c r="T32" s="180"/>
      <c r="U32" s="179"/>
      <c r="V32" s="162"/>
      <c r="W32" s="162"/>
      <c r="X32" s="162"/>
      <c r="Y32" s="162"/>
      <c r="Z32" s="162"/>
      <c r="AA32" s="162"/>
      <c r="AB32" s="162"/>
      <c r="AC32" s="162"/>
      <c r="AD32" s="162"/>
      <c r="AE32" s="162" t="s">
        <v>120</v>
      </c>
      <c r="AF32" s="162"/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5" t="str">
        <f>C32</f>
        <v>montovaná konstrukce</v>
      </c>
      <c r="BB32" s="162"/>
      <c r="BC32" s="162"/>
      <c r="BD32" s="162"/>
      <c r="BE32" s="162"/>
      <c r="BF32" s="162"/>
      <c r="BG32" s="162"/>
      <c r="BH32" s="162"/>
    </row>
    <row r="33" spans="1:60" outlineLevel="1" x14ac:dyDescent="0.2">
      <c r="A33" s="163">
        <v>12</v>
      </c>
      <c r="B33" s="169" t="s">
        <v>134</v>
      </c>
      <c r="C33" s="204" t="s">
        <v>135</v>
      </c>
      <c r="D33" s="171" t="s">
        <v>0</v>
      </c>
      <c r="E33" s="174">
        <v>1.7</v>
      </c>
      <c r="F33" s="178"/>
      <c r="G33" s="179">
        <f>ROUND(E33*F33,2)</f>
        <v>0</v>
      </c>
      <c r="H33" s="178"/>
      <c r="I33" s="179">
        <f>ROUND(E33*H33,2)</f>
        <v>0</v>
      </c>
      <c r="J33" s="178"/>
      <c r="K33" s="179">
        <f>ROUND(E33*J33,2)</f>
        <v>0</v>
      </c>
      <c r="L33" s="179">
        <v>21</v>
      </c>
      <c r="M33" s="179">
        <f>G33*(1+L33/100)</f>
        <v>0</v>
      </c>
      <c r="N33" s="179">
        <v>0</v>
      </c>
      <c r="O33" s="179">
        <f>ROUND(E33*N33,2)</f>
        <v>0</v>
      </c>
      <c r="P33" s="179">
        <v>0</v>
      </c>
      <c r="Q33" s="179">
        <f>ROUND(E33*P33,2)</f>
        <v>0</v>
      </c>
      <c r="R33" s="179"/>
      <c r="S33" s="179"/>
      <c r="T33" s="180">
        <v>0</v>
      </c>
      <c r="U33" s="179">
        <f>ROUND(E33*T33,2)</f>
        <v>0</v>
      </c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95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x14ac:dyDescent="0.2">
      <c r="A34" s="164" t="s">
        <v>90</v>
      </c>
      <c r="B34" s="170" t="s">
        <v>63</v>
      </c>
      <c r="C34" s="206" t="s">
        <v>26</v>
      </c>
      <c r="D34" s="173"/>
      <c r="E34" s="176"/>
      <c r="F34" s="181"/>
      <c r="G34" s="181">
        <f>SUMIF(AE35:AE36,"&lt;&gt;NOR",G35:G36)</f>
        <v>0</v>
      </c>
      <c r="H34" s="181"/>
      <c r="I34" s="181">
        <f>SUM(I35:I36)</f>
        <v>0</v>
      </c>
      <c r="J34" s="181"/>
      <c r="K34" s="181">
        <f>SUM(K35:K36)</f>
        <v>0</v>
      </c>
      <c r="L34" s="181"/>
      <c r="M34" s="181">
        <f>SUM(M35:M36)</f>
        <v>0</v>
      </c>
      <c r="N34" s="181"/>
      <c r="O34" s="181">
        <f>SUM(O35:O36)</f>
        <v>0</v>
      </c>
      <c r="P34" s="181"/>
      <c r="Q34" s="181">
        <f>SUM(Q35:Q36)</f>
        <v>0</v>
      </c>
      <c r="R34" s="181"/>
      <c r="S34" s="181"/>
      <c r="T34" s="182"/>
      <c r="U34" s="181">
        <f>SUM(U35:U36)</f>
        <v>0</v>
      </c>
      <c r="AE34" t="s">
        <v>91</v>
      </c>
    </row>
    <row r="35" spans="1:60" outlineLevel="1" x14ac:dyDescent="0.2">
      <c r="A35" s="163">
        <v>13</v>
      </c>
      <c r="B35" s="169" t="s">
        <v>136</v>
      </c>
      <c r="C35" s="204" t="s">
        <v>137</v>
      </c>
      <c r="D35" s="171" t="s">
        <v>138</v>
      </c>
      <c r="E35" s="174">
        <v>1</v>
      </c>
      <c r="F35" s="178"/>
      <c r="G35" s="179">
        <f>ROUND(E35*F35,2)</f>
        <v>0</v>
      </c>
      <c r="H35" s="178"/>
      <c r="I35" s="179">
        <f>ROUND(E35*H35,2)</f>
        <v>0</v>
      </c>
      <c r="J35" s="178"/>
      <c r="K35" s="179">
        <f>ROUND(E35*J35,2)</f>
        <v>0</v>
      </c>
      <c r="L35" s="179">
        <v>21</v>
      </c>
      <c r="M35" s="179">
        <f>G35*(1+L35/100)</f>
        <v>0</v>
      </c>
      <c r="N35" s="179">
        <v>0</v>
      </c>
      <c r="O35" s="179">
        <f>ROUND(E35*N35,2)</f>
        <v>0</v>
      </c>
      <c r="P35" s="179">
        <v>0</v>
      </c>
      <c r="Q35" s="179">
        <f>ROUND(E35*P35,2)</f>
        <v>0</v>
      </c>
      <c r="R35" s="179"/>
      <c r="S35" s="179"/>
      <c r="T35" s="180">
        <v>0</v>
      </c>
      <c r="U35" s="179">
        <f>ROUND(E35*T35,2)</f>
        <v>0</v>
      </c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139</v>
      </c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outlineLevel="1" x14ac:dyDescent="0.2">
      <c r="A36" s="192">
        <v>14</v>
      </c>
      <c r="B36" s="193" t="s">
        <v>140</v>
      </c>
      <c r="C36" s="207" t="s">
        <v>141</v>
      </c>
      <c r="D36" s="194" t="s">
        <v>138</v>
      </c>
      <c r="E36" s="195">
        <v>1</v>
      </c>
      <c r="F36" s="196"/>
      <c r="G36" s="197">
        <f>ROUND(E36*F36,2)</f>
        <v>0</v>
      </c>
      <c r="H36" s="196"/>
      <c r="I36" s="197">
        <f>ROUND(E36*H36,2)</f>
        <v>0</v>
      </c>
      <c r="J36" s="196"/>
      <c r="K36" s="197">
        <f>ROUND(E36*J36,2)</f>
        <v>0</v>
      </c>
      <c r="L36" s="197">
        <v>21</v>
      </c>
      <c r="M36" s="197">
        <f>G36*(1+L36/100)</f>
        <v>0</v>
      </c>
      <c r="N36" s="197">
        <v>0</v>
      </c>
      <c r="O36" s="197">
        <f>ROUND(E36*N36,2)</f>
        <v>0</v>
      </c>
      <c r="P36" s="197">
        <v>0</v>
      </c>
      <c r="Q36" s="197">
        <f>ROUND(E36*P36,2)</f>
        <v>0</v>
      </c>
      <c r="R36" s="197"/>
      <c r="S36" s="197"/>
      <c r="T36" s="198">
        <v>0</v>
      </c>
      <c r="U36" s="197">
        <f>ROUND(E36*T36,2)</f>
        <v>0</v>
      </c>
      <c r="V36" s="162"/>
      <c r="W36" s="162"/>
      <c r="X36" s="162"/>
      <c r="Y36" s="162"/>
      <c r="Z36" s="162"/>
      <c r="AA36" s="162"/>
      <c r="AB36" s="162"/>
      <c r="AC36" s="162"/>
      <c r="AD36" s="162"/>
      <c r="AE36" s="162" t="s">
        <v>139</v>
      </c>
      <c r="AF36" s="162"/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x14ac:dyDescent="0.2">
      <c r="A37" s="6"/>
      <c r="B37" s="7" t="s">
        <v>142</v>
      </c>
      <c r="C37" s="208" t="s">
        <v>142</v>
      </c>
      <c r="D37" s="9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AC37">
        <v>15</v>
      </c>
      <c r="AD37">
        <v>21</v>
      </c>
    </row>
    <row r="38" spans="1:60" x14ac:dyDescent="0.2">
      <c r="A38" s="199"/>
      <c r="B38" s="200">
        <v>26</v>
      </c>
      <c r="C38" s="209" t="s">
        <v>142</v>
      </c>
      <c r="D38" s="201"/>
      <c r="E38" s="202"/>
      <c r="F38" s="202"/>
      <c r="G38" s="203">
        <f>G8+G14+G25+G34</f>
        <v>0</v>
      </c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AC38">
        <f>SUMIF(L7:L36,AC37,G7:G36)</f>
        <v>0</v>
      </c>
      <c r="AD38">
        <f>SUMIF(L7:L36,AD37,G7:G36)</f>
        <v>0</v>
      </c>
      <c r="AE38" t="s">
        <v>143</v>
      </c>
    </row>
    <row r="39" spans="1:60" x14ac:dyDescent="0.2">
      <c r="A39" s="6"/>
      <c r="B39" s="7" t="s">
        <v>142</v>
      </c>
      <c r="C39" s="208" t="s">
        <v>142</v>
      </c>
      <c r="D39" s="9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60" x14ac:dyDescent="0.2">
      <c r="A40" s="6"/>
      <c r="B40" s="7" t="s">
        <v>142</v>
      </c>
      <c r="C40" s="208" t="s">
        <v>142</v>
      </c>
      <c r="D40" s="9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60" x14ac:dyDescent="0.2">
      <c r="A41" s="262">
        <v>33</v>
      </c>
      <c r="B41" s="262"/>
      <c r="C41" s="263"/>
      <c r="D41" s="9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 x14ac:dyDescent="0.2">
      <c r="A42" s="264"/>
      <c r="B42" s="265"/>
      <c r="C42" s="266"/>
      <c r="D42" s="265"/>
      <c r="E42" s="265"/>
      <c r="F42" s="265"/>
      <c r="G42" s="267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AE42" t="s">
        <v>144</v>
      </c>
    </row>
    <row r="43" spans="1:60" x14ac:dyDescent="0.2">
      <c r="A43" s="268"/>
      <c r="B43" s="269"/>
      <c r="C43" s="270"/>
      <c r="D43" s="269"/>
      <c r="E43" s="269"/>
      <c r="F43" s="269"/>
      <c r="G43" s="271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 x14ac:dyDescent="0.2">
      <c r="A44" s="268"/>
      <c r="B44" s="269"/>
      <c r="C44" s="270"/>
      <c r="D44" s="269"/>
      <c r="E44" s="269"/>
      <c r="F44" s="269"/>
      <c r="G44" s="271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A45" s="268"/>
      <c r="B45" s="269"/>
      <c r="C45" s="270"/>
      <c r="D45" s="269"/>
      <c r="E45" s="269"/>
      <c r="F45" s="269"/>
      <c r="G45" s="271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A46" s="272"/>
      <c r="B46" s="273"/>
      <c r="C46" s="274"/>
      <c r="D46" s="273"/>
      <c r="E46" s="273"/>
      <c r="F46" s="273"/>
      <c r="G46" s="275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6"/>
      <c r="B47" s="7" t="s">
        <v>142</v>
      </c>
      <c r="C47" s="208" t="s">
        <v>142</v>
      </c>
      <c r="D47" s="9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C48" s="210"/>
      <c r="D48" s="150"/>
      <c r="AE48" t="s">
        <v>145</v>
      </c>
    </row>
    <row r="49" spans="4:4" x14ac:dyDescent="0.2">
      <c r="D49" s="150"/>
    </row>
    <row r="50" spans="4:4" x14ac:dyDescent="0.2">
      <c r="D50" s="150"/>
    </row>
    <row r="51" spans="4:4" x14ac:dyDescent="0.2">
      <c r="D51" s="150"/>
    </row>
    <row r="52" spans="4:4" x14ac:dyDescent="0.2">
      <c r="D52" s="150"/>
    </row>
    <row r="53" spans="4:4" x14ac:dyDescent="0.2">
      <c r="D53" s="150"/>
    </row>
    <row r="54" spans="4:4" x14ac:dyDescent="0.2">
      <c r="D54" s="150"/>
    </row>
    <row r="55" spans="4:4" x14ac:dyDescent="0.2">
      <c r="D55" s="150"/>
    </row>
    <row r="56" spans="4:4" x14ac:dyDescent="0.2">
      <c r="D56" s="150"/>
    </row>
    <row r="57" spans="4:4" x14ac:dyDescent="0.2">
      <c r="D57" s="150"/>
    </row>
    <row r="58" spans="4:4" x14ac:dyDescent="0.2">
      <c r="D58" s="150"/>
    </row>
    <row r="59" spans="4:4" x14ac:dyDescent="0.2">
      <c r="D59" s="150"/>
    </row>
    <row r="60" spans="4:4" x14ac:dyDescent="0.2">
      <c r="D60" s="150"/>
    </row>
    <row r="61" spans="4:4" x14ac:dyDescent="0.2">
      <c r="D61" s="150"/>
    </row>
    <row r="62" spans="4:4" x14ac:dyDescent="0.2">
      <c r="D62" s="150"/>
    </row>
    <row r="63" spans="4:4" x14ac:dyDescent="0.2">
      <c r="D63" s="150"/>
    </row>
    <row r="64" spans="4:4" x14ac:dyDescent="0.2">
      <c r="D64" s="150"/>
    </row>
    <row r="65" spans="4:4" x14ac:dyDescent="0.2">
      <c r="D65" s="150"/>
    </row>
    <row r="66" spans="4:4" x14ac:dyDescent="0.2">
      <c r="D66" s="150"/>
    </row>
    <row r="67" spans="4:4" x14ac:dyDescent="0.2">
      <c r="D67" s="150"/>
    </row>
    <row r="68" spans="4:4" x14ac:dyDescent="0.2">
      <c r="D68" s="150"/>
    </row>
    <row r="69" spans="4:4" x14ac:dyDescent="0.2">
      <c r="D69" s="150"/>
    </row>
    <row r="70" spans="4:4" x14ac:dyDescent="0.2">
      <c r="D70" s="150"/>
    </row>
    <row r="71" spans="4:4" x14ac:dyDescent="0.2">
      <c r="D71" s="150"/>
    </row>
    <row r="72" spans="4:4" x14ac:dyDescent="0.2">
      <c r="D72" s="150"/>
    </row>
    <row r="73" spans="4:4" x14ac:dyDescent="0.2">
      <c r="D73" s="150"/>
    </row>
    <row r="74" spans="4:4" x14ac:dyDescent="0.2">
      <c r="D74" s="150"/>
    </row>
    <row r="75" spans="4:4" x14ac:dyDescent="0.2">
      <c r="D75" s="150"/>
    </row>
    <row r="76" spans="4:4" x14ac:dyDescent="0.2">
      <c r="D76" s="150"/>
    </row>
    <row r="77" spans="4:4" x14ac:dyDescent="0.2">
      <c r="D77" s="150"/>
    </row>
    <row r="78" spans="4:4" x14ac:dyDescent="0.2">
      <c r="D78" s="150"/>
    </row>
    <row r="79" spans="4:4" x14ac:dyDescent="0.2">
      <c r="D79" s="150"/>
    </row>
    <row r="80" spans="4:4" x14ac:dyDescent="0.2">
      <c r="D80" s="150"/>
    </row>
    <row r="81" spans="4:4" x14ac:dyDescent="0.2">
      <c r="D81" s="150"/>
    </row>
    <row r="82" spans="4:4" x14ac:dyDescent="0.2">
      <c r="D82" s="150"/>
    </row>
    <row r="83" spans="4:4" x14ac:dyDescent="0.2">
      <c r="D83" s="150"/>
    </row>
    <row r="84" spans="4:4" x14ac:dyDescent="0.2">
      <c r="D84" s="150"/>
    </row>
    <row r="85" spans="4:4" x14ac:dyDescent="0.2">
      <c r="D85" s="150"/>
    </row>
    <row r="86" spans="4:4" x14ac:dyDescent="0.2">
      <c r="D86" s="150"/>
    </row>
    <row r="87" spans="4:4" x14ac:dyDescent="0.2">
      <c r="D87" s="150"/>
    </row>
    <row r="88" spans="4:4" x14ac:dyDescent="0.2">
      <c r="D88" s="150"/>
    </row>
    <row r="89" spans="4:4" x14ac:dyDescent="0.2">
      <c r="D89" s="150"/>
    </row>
    <row r="90" spans="4:4" x14ac:dyDescent="0.2">
      <c r="D90" s="150"/>
    </row>
    <row r="91" spans="4:4" x14ac:dyDescent="0.2">
      <c r="D91" s="150"/>
    </row>
    <row r="92" spans="4:4" x14ac:dyDescent="0.2">
      <c r="D92" s="150"/>
    </row>
    <row r="93" spans="4:4" x14ac:dyDescent="0.2">
      <c r="D93" s="150"/>
    </row>
    <row r="94" spans="4:4" x14ac:dyDescent="0.2">
      <c r="D94" s="150"/>
    </row>
    <row r="95" spans="4:4" x14ac:dyDescent="0.2">
      <c r="D95" s="150"/>
    </row>
    <row r="96" spans="4:4" x14ac:dyDescent="0.2">
      <c r="D96" s="150"/>
    </row>
    <row r="97" spans="4:4" x14ac:dyDescent="0.2">
      <c r="D97" s="150"/>
    </row>
    <row r="98" spans="4:4" x14ac:dyDescent="0.2">
      <c r="D98" s="150"/>
    </row>
    <row r="99" spans="4:4" x14ac:dyDescent="0.2">
      <c r="D99" s="150"/>
    </row>
    <row r="100" spans="4:4" x14ac:dyDescent="0.2">
      <c r="D100" s="150"/>
    </row>
    <row r="101" spans="4:4" x14ac:dyDescent="0.2">
      <c r="D101" s="150"/>
    </row>
    <row r="102" spans="4:4" x14ac:dyDescent="0.2">
      <c r="D102" s="150"/>
    </row>
    <row r="103" spans="4:4" x14ac:dyDescent="0.2">
      <c r="D103" s="150"/>
    </row>
    <row r="104" spans="4:4" x14ac:dyDescent="0.2">
      <c r="D104" s="150"/>
    </row>
    <row r="105" spans="4:4" x14ac:dyDescent="0.2">
      <c r="D105" s="150"/>
    </row>
    <row r="106" spans="4:4" x14ac:dyDescent="0.2">
      <c r="D106" s="150"/>
    </row>
    <row r="107" spans="4:4" x14ac:dyDescent="0.2">
      <c r="D107" s="150"/>
    </row>
    <row r="108" spans="4:4" x14ac:dyDescent="0.2">
      <c r="D108" s="150"/>
    </row>
    <row r="109" spans="4:4" x14ac:dyDescent="0.2">
      <c r="D109" s="150"/>
    </row>
    <row r="110" spans="4:4" x14ac:dyDescent="0.2">
      <c r="D110" s="150"/>
    </row>
    <row r="111" spans="4:4" x14ac:dyDescent="0.2">
      <c r="D111" s="150"/>
    </row>
    <row r="112" spans="4:4" x14ac:dyDescent="0.2">
      <c r="D112" s="150"/>
    </row>
    <row r="113" spans="4:4" x14ac:dyDescent="0.2">
      <c r="D113" s="150"/>
    </row>
    <row r="114" spans="4:4" x14ac:dyDescent="0.2">
      <c r="D114" s="150"/>
    </row>
    <row r="115" spans="4:4" x14ac:dyDescent="0.2">
      <c r="D115" s="150"/>
    </row>
    <row r="116" spans="4:4" x14ac:dyDescent="0.2">
      <c r="D116" s="150"/>
    </row>
    <row r="117" spans="4:4" x14ac:dyDescent="0.2">
      <c r="D117" s="150"/>
    </row>
    <row r="118" spans="4:4" x14ac:dyDescent="0.2">
      <c r="D118" s="150"/>
    </row>
    <row r="119" spans="4:4" x14ac:dyDescent="0.2">
      <c r="D119" s="150"/>
    </row>
    <row r="120" spans="4:4" x14ac:dyDescent="0.2">
      <c r="D120" s="150"/>
    </row>
    <row r="121" spans="4:4" x14ac:dyDescent="0.2">
      <c r="D121" s="150"/>
    </row>
    <row r="122" spans="4:4" x14ac:dyDescent="0.2">
      <c r="D122" s="150"/>
    </row>
    <row r="123" spans="4:4" x14ac:dyDescent="0.2">
      <c r="D123" s="150"/>
    </row>
    <row r="124" spans="4:4" x14ac:dyDescent="0.2">
      <c r="D124" s="150"/>
    </row>
    <row r="125" spans="4:4" x14ac:dyDescent="0.2">
      <c r="D125" s="150"/>
    </row>
    <row r="126" spans="4:4" x14ac:dyDescent="0.2">
      <c r="D126" s="150"/>
    </row>
    <row r="127" spans="4:4" x14ac:dyDescent="0.2">
      <c r="D127" s="150"/>
    </row>
    <row r="128" spans="4:4" x14ac:dyDescent="0.2">
      <c r="D128" s="150"/>
    </row>
    <row r="129" spans="4:4" x14ac:dyDescent="0.2">
      <c r="D129" s="150"/>
    </row>
    <row r="130" spans="4:4" x14ac:dyDescent="0.2">
      <c r="D130" s="150"/>
    </row>
    <row r="131" spans="4:4" x14ac:dyDescent="0.2">
      <c r="D131" s="150"/>
    </row>
    <row r="132" spans="4:4" x14ac:dyDescent="0.2">
      <c r="D132" s="150"/>
    </row>
    <row r="133" spans="4:4" x14ac:dyDescent="0.2">
      <c r="D133" s="150"/>
    </row>
    <row r="134" spans="4:4" x14ac:dyDescent="0.2">
      <c r="D134" s="150"/>
    </row>
    <row r="135" spans="4:4" x14ac:dyDescent="0.2">
      <c r="D135" s="150"/>
    </row>
    <row r="136" spans="4:4" x14ac:dyDescent="0.2">
      <c r="D136" s="150"/>
    </row>
    <row r="137" spans="4:4" x14ac:dyDescent="0.2">
      <c r="D137" s="150"/>
    </row>
    <row r="138" spans="4:4" x14ac:dyDescent="0.2">
      <c r="D138" s="150"/>
    </row>
    <row r="139" spans="4:4" x14ac:dyDescent="0.2">
      <c r="D139" s="150"/>
    </row>
    <row r="140" spans="4:4" x14ac:dyDescent="0.2">
      <c r="D140" s="150"/>
    </row>
    <row r="141" spans="4:4" x14ac:dyDescent="0.2">
      <c r="D141" s="150"/>
    </row>
    <row r="142" spans="4:4" x14ac:dyDescent="0.2">
      <c r="D142" s="150"/>
    </row>
    <row r="143" spans="4:4" x14ac:dyDescent="0.2">
      <c r="D143" s="150"/>
    </row>
    <row r="144" spans="4:4" x14ac:dyDescent="0.2">
      <c r="D144" s="150"/>
    </row>
    <row r="145" spans="4:4" x14ac:dyDescent="0.2">
      <c r="D145" s="150"/>
    </row>
    <row r="146" spans="4:4" x14ac:dyDescent="0.2">
      <c r="D146" s="150"/>
    </row>
    <row r="147" spans="4:4" x14ac:dyDescent="0.2">
      <c r="D147" s="150"/>
    </row>
    <row r="148" spans="4:4" x14ac:dyDescent="0.2">
      <c r="D148" s="150"/>
    </row>
    <row r="149" spans="4:4" x14ac:dyDescent="0.2">
      <c r="D149" s="150"/>
    </row>
    <row r="150" spans="4:4" x14ac:dyDescent="0.2">
      <c r="D150" s="150"/>
    </row>
    <row r="151" spans="4:4" x14ac:dyDescent="0.2">
      <c r="D151" s="150"/>
    </row>
    <row r="152" spans="4:4" x14ac:dyDescent="0.2">
      <c r="D152" s="150"/>
    </row>
    <row r="153" spans="4:4" x14ac:dyDescent="0.2">
      <c r="D153" s="150"/>
    </row>
    <row r="154" spans="4:4" x14ac:dyDescent="0.2">
      <c r="D154" s="150"/>
    </row>
    <row r="155" spans="4:4" x14ac:dyDescent="0.2">
      <c r="D155" s="150"/>
    </row>
    <row r="156" spans="4:4" x14ac:dyDescent="0.2">
      <c r="D156" s="150"/>
    </row>
    <row r="157" spans="4:4" x14ac:dyDescent="0.2">
      <c r="D157" s="150"/>
    </row>
    <row r="158" spans="4:4" x14ac:dyDescent="0.2">
      <c r="D158" s="150"/>
    </row>
    <row r="159" spans="4:4" x14ac:dyDescent="0.2">
      <c r="D159" s="150"/>
    </row>
    <row r="160" spans="4:4" x14ac:dyDescent="0.2">
      <c r="D160" s="150"/>
    </row>
    <row r="161" spans="4:4" x14ac:dyDescent="0.2">
      <c r="D161" s="150"/>
    </row>
    <row r="162" spans="4:4" x14ac:dyDescent="0.2">
      <c r="D162" s="150"/>
    </row>
    <row r="163" spans="4:4" x14ac:dyDescent="0.2">
      <c r="D163" s="150"/>
    </row>
    <row r="164" spans="4:4" x14ac:dyDescent="0.2">
      <c r="D164" s="150"/>
    </row>
    <row r="165" spans="4:4" x14ac:dyDescent="0.2">
      <c r="D165" s="150"/>
    </row>
    <row r="166" spans="4:4" x14ac:dyDescent="0.2">
      <c r="D166" s="150"/>
    </row>
    <row r="167" spans="4:4" x14ac:dyDescent="0.2">
      <c r="D167" s="150"/>
    </row>
    <row r="168" spans="4:4" x14ac:dyDescent="0.2">
      <c r="D168" s="150"/>
    </row>
    <row r="169" spans="4:4" x14ac:dyDescent="0.2">
      <c r="D169" s="150"/>
    </row>
    <row r="170" spans="4:4" x14ac:dyDescent="0.2">
      <c r="D170" s="150"/>
    </row>
    <row r="171" spans="4:4" x14ac:dyDescent="0.2">
      <c r="D171" s="150"/>
    </row>
    <row r="172" spans="4:4" x14ac:dyDescent="0.2">
      <c r="D172" s="150"/>
    </row>
    <row r="173" spans="4:4" x14ac:dyDescent="0.2">
      <c r="D173" s="150"/>
    </row>
    <row r="174" spans="4:4" x14ac:dyDescent="0.2">
      <c r="D174" s="150"/>
    </row>
    <row r="175" spans="4:4" x14ac:dyDescent="0.2">
      <c r="D175" s="150"/>
    </row>
    <row r="176" spans="4:4" x14ac:dyDescent="0.2">
      <c r="D176" s="150"/>
    </row>
    <row r="177" spans="4:4" x14ac:dyDescent="0.2">
      <c r="D177" s="150"/>
    </row>
    <row r="178" spans="4:4" x14ac:dyDescent="0.2">
      <c r="D178" s="150"/>
    </row>
    <row r="179" spans="4:4" x14ac:dyDescent="0.2">
      <c r="D179" s="150"/>
    </row>
    <row r="180" spans="4:4" x14ac:dyDescent="0.2">
      <c r="D180" s="150"/>
    </row>
    <row r="181" spans="4:4" x14ac:dyDescent="0.2">
      <c r="D181" s="150"/>
    </row>
    <row r="182" spans="4:4" x14ac:dyDescent="0.2">
      <c r="D182" s="150"/>
    </row>
    <row r="183" spans="4:4" x14ac:dyDescent="0.2">
      <c r="D183" s="150"/>
    </row>
    <row r="184" spans="4:4" x14ac:dyDescent="0.2">
      <c r="D184" s="150"/>
    </row>
    <row r="185" spans="4:4" x14ac:dyDescent="0.2">
      <c r="D185" s="150"/>
    </row>
    <row r="186" spans="4:4" x14ac:dyDescent="0.2">
      <c r="D186" s="150"/>
    </row>
    <row r="187" spans="4:4" x14ac:dyDescent="0.2">
      <c r="D187" s="150"/>
    </row>
    <row r="188" spans="4:4" x14ac:dyDescent="0.2">
      <c r="D188" s="150"/>
    </row>
    <row r="189" spans="4:4" x14ac:dyDescent="0.2">
      <c r="D189" s="150"/>
    </row>
    <row r="190" spans="4:4" x14ac:dyDescent="0.2">
      <c r="D190" s="150"/>
    </row>
    <row r="191" spans="4:4" x14ac:dyDescent="0.2">
      <c r="D191" s="150"/>
    </row>
    <row r="192" spans="4:4" x14ac:dyDescent="0.2">
      <c r="D192" s="150"/>
    </row>
    <row r="193" spans="4:4" x14ac:dyDescent="0.2">
      <c r="D193" s="150"/>
    </row>
    <row r="194" spans="4:4" x14ac:dyDescent="0.2">
      <c r="D194" s="150"/>
    </row>
    <row r="195" spans="4:4" x14ac:dyDescent="0.2">
      <c r="D195" s="150"/>
    </row>
    <row r="196" spans="4:4" x14ac:dyDescent="0.2">
      <c r="D196" s="150"/>
    </row>
    <row r="197" spans="4:4" x14ac:dyDescent="0.2">
      <c r="D197" s="150"/>
    </row>
    <row r="198" spans="4:4" x14ac:dyDescent="0.2">
      <c r="D198" s="150"/>
    </row>
    <row r="199" spans="4:4" x14ac:dyDescent="0.2">
      <c r="D199" s="150"/>
    </row>
    <row r="200" spans="4:4" x14ac:dyDescent="0.2">
      <c r="D200" s="150"/>
    </row>
    <row r="201" spans="4:4" x14ac:dyDescent="0.2">
      <c r="D201" s="150"/>
    </row>
    <row r="202" spans="4:4" x14ac:dyDescent="0.2">
      <c r="D202" s="150"/>
    </row>
    <row r="203" spans="4:4" x14ac:dyDescent="0.2">
      <c r="D203" s="150"/>
    </row>
    <row r="204" spans="4:4" x14ac:dyDescent="0.2">
      <c r="D204" s="150"/>
    </row>
    <row r="205" spans="4:4" x14ac:dyDescent="0.2">
      <c r="D205" s="150"/>
    </row>
    <row r="206" spans="4:4" x14ac:dyDescent="0.2">
      <c r="D206" s="150"/>
    </row>
    <row r="207" spans="4:4" x14ac:dyDescent="0.2">
      <c r="D207" s="150"/>
    </row>
    <row r="208" spans="4:4" x14ac:dyDescent="0.2">
      <c r="D208" s="150"/>
    </row>
    <row r="209" spans="4:4" x14ac:dyDescent="0.2">
      <c r="D209" s="150"/>
    </row>
    <row r="210" spans="4:4" x14ac:dyDescent="0.2">
      <c r="D210" s="150"/>
    </row>
    <row r="211" spans="4:4" x14ac:dyDescent="0.2">
      <c r="D211" s="150"/>
    </row>
    <row r="212" spans="4:4" x14ac:dyDescent="0.2">
      <c r="D212" s="150"/>
    </row>
    <row r="213" spans="4:4" x14ac:dyDescent="0.2">
      <c r="D213" s="150"/>
    </row>
    <row r="214" spans="4:4" x14ac:dyDescent="0.2">
      <c r="D214" s="150"/>
    </row>
    <row r="215" spans="4:4" x14ac:dyDescent="0.2">
      <c r="D215" s="150"/>
    </row>
    <row r="216" spans="4:4" x14ac:dyDescent="0.2">
      <c r="D216" s="150"/>
    </row>
    <row r="217" spans="4:4" x14ac:dyDescent="0.2">
      <c r="D217" s="150"/>
    </row>
    <row r="218" spans="4:4" x14ac:dyDescent="0.2">
      <c r="D218" s="150"/>
    </row>
    <row r="219" spans="4:4" x14ac:dyDescent="0.2">
      <c r="D219" s="150"/>
    </row>
    <row r="220" spans="4:4" x14ac:dyDescent="0.2">
      <c r="D220" s="150"/>
    </row>
    <row r="221" spans="4:4" x14ac:dyDescent="0.2">
      <c r="D221" s="150"/>
    </row>
    <row r="222" spans="4:4" x14ac:dyDescent="0.2">
      <c r="D222" s="150"/>
    </row>
    <row r="223" spans="4:4" x14ac:dyDescent="0.2">
      <c r="D223" s="150"/>
    </row>
    <row r="224" spans="4:4" x14ac:dyDescent="0.2">
      <c r="D224" s="150"/>
    </row>
    <row r="225" spans="4:4" x14ac:dyDescent="0.2">
      <c r="D225" s="150"/>
    </row>
    <row r="226" spans="4:4" x14ac:dyDescent="0.2">
      <c r="D226" s="150"/>
    </row>
    <row r="227" spans="4:4" x14ac:dyDescent="0.2">
      <c r="D227" s="150"/>
    </row>
    <row r="228" spans="4:4" x14ac:dyDescent="0.2">
      <c r="D228" s="150"/>
    </row>
    <row r="229" spans="4:4" x14ac:dyDescent="0.2">
      <c r="D229" s="150"/>
    </row>
    <row r="230" spans="4:4" x14ac:dyDescent="0.2">
      <c r="D230" s="150"/>
    </row>
    <row r="231" spans="4:4" x14ac:dyDescent="0.2">
      <c r="D231" s="150"/>
    </row>
    <row r="232" spans="4:4" x14ac:dyDescent="0.2">
      <c r="D232" s="150"/>
    </row>
    <row r="233" spans="4:4" x14ac:dyDescent="0.2">
      <c r="D233" s="150"/>
    </row>
    <row r="234" spans="4:4" x14ac:dyDescent="0.2">
      <c r="D234" s="150"/>
    </row>
    <row r="235" spans="4:4" x14ac:dyDescent="0.2">
      <c r="D235" s="150"/>
    </row>
    <row r="236" spans="4:4" x14ac:dyDescent="0.2">
      <c r="D236" s="150"/>
    </row>
    <row r="237" spans="4:4" x14ac:dyDescent="0.2">
      <c r="D237" s="150"/>
    </row>
    <row r="238" spans="4:4" x14ac:dyDescent="0.2">
      <c r="D238" s="150"/>
    </row>
    <row r="239" spans="4:4" x14ac:dyDescent="0.2">
      <c r="D239" s="150"/>
    </row>
    <row r="240" spans="4:4" x14ac:dyDescent="0.2">
      <c r="D240" s="150"/>
    </row>
    <row r="241" spans="4:4" x14ac:dyDescent="0.2">
      <c r="D241" s="150"/>
    </row>
    <row r="242" spans="4:4" x14ac:dyDescent="0.2">
      <c r="D242" s="150"/>
    </row>
    <row r="243" spans="4:4" x14ac:dyDescent="0.2">
      <c r="D243" s="150"/>
    </row>
    <row r="244" spans="4:4" x14ac:dyDescent="0.2">
      <c r="D244" s="150"/>
    </row>
    <row r="245" spans="4:4" x14ac:dyDescent="0.2">
      <c r="D245" s="150"/>
    </row>
    <row r="246" spans="4:4" x14ac:dyDescent="0.2">
      <c r="D246" s="150"/>
    </row>
    <row r="247" spans="4:4" x14ac:dyDescent="0.2">
      <c r="D247" s="150"/>
    </row>
    <row r="248" spans="4:4" x14ac:dyDescent="0.2">
      <c r="D248" s="150"/>
    </row>
    <row r="249" spans="4:4" x14ac:dyDescent="0.2">
      <c r="D249" s="150"/>
    </row>
    <row r="250" spans="4:4" x14ac:dyDescent="0.2">
      <c r="D250" s="150"/>
    </row>
    <row r="251" spans="4:4" x14ac:dyDescent="0.2">
      <c r="D251" s="150"/>
    </row>
    <row r="252" spans="4:4" x14ac:dyDescent="0.2">
      <c r="D252" s="150"/>
    </row>
    <row r="253" spans="4:4" x14ac:dyDescent="0.2">
      <c r="D253" s="150"/>
    </row>
    <row r="254" spans="4:4" x14ac:dyDescent="0.2">
      <c r="D254" s="150"/>
    </row>
    <row r="255" spans="4:4" x14ac:dyDescent="0.2">
      <c r="D255" s="150"/>
    </row>
    <row r="256" spans="4:4" x14ac:dyDescent="0.2">
      <c r="D256" s="150"/>
    </row>
    <row r="257" spans="4:4" x14ac:dyDescent="0.2">
      <c r="D257" s="150"/>
    </row>
    <row r="258" spans="4:4" x14ac:dyDescent="0.2">
      <c r="D258" s="150"/>
    </row>
    <row r="259" spans="4:4" x14ac:dyDescent="0.2">
      <c r="D259" s="150"/>
    </row>
    <row r="260" spans="4:4" x14ac:dyDescent="0.2">
      <c r="D260" s="150"/>
    </row>
    <row r="261" spans="4:4" x14ac:dyDescent="0.2">
      <c r="D261" s="150"/>
    </row>
    <row r="262" spans="4:4" x14ac:dyDescent="0.2">
      <c r="D262" s="150"/>
    </row>
    <row r="263" spans="4:4" x14ac:dyDescent="0.2">
      <c r="D263" s="150"/>
    </row>
    <row r="264" spans="4:4" x14ac:dyDescent="0.2">
      <c r="D264" s="150"/>
    </row>
    <row r="265" spans="4:4" x14ac:dyDescent="0.2">
      <c r="D265" s="150"/>
    </row>
    <row r="266" spans="4:4" x14ac:dyDescent="0.2">
      <c r="D266" s="150"/>
    </row>
    <row r="267" spans="4:4" x14ac:dyDescent="0.2">
      <c r="D267" s="150"/>
    </row>
    <row r="268" spans="4:4" x14ac:dyDescent="0.2">
      <c r="D268" s="150"/>
    </row>
    <row r="269" spans="4:4" x14ac:dyDescent="0.2">
      <c r="D269" s="150"/>
    </row>
    <row r="270" spans="4:4" x14ac:dyDescent="0.2">
      <c r="D270" s="150"/>
    </row>
    <row r="271" spans="4:4" x14ac:dyDescent="0.2">
      <c r="D271" s="150"/>
    </row>
    <row r="272" spans="4:4" x14ac:dyDescent="0.2">
      <c r="D272" s="150"/>
    </row>
    <row r="273" spans="4:4" x14ac:dyDescent="0.2">
      <c r="D273" s="150"/>
    </row>
    <row r="274" spans="4:4" x14ac:dyDescent="0.2">
      <c r="D274" s="150"/>
    </row>
    <row r="275" spans="4:4" x14ac:dyDescent="0.2">
      <c r="D275" s="150"/>
    </row>
    <row r="276" spans="4:4" x14ac:dyDescent="0.2">
      <c r="D276" s="150"/>
    </row>
    <row r="277" spans="4:4" x14ac:dyDescent="0.2">
      <c r="D277" s="150"/>
    </row>
    <row r="278" spans="4:4" x14ac:dyDescent="0.2">
      <c r="D278" s="150"/>
    </row>
    <row r="279" spans="4:4" x14ac:dyDescent="0.2">
      <c r="D279" s="150"/>
    </row>
    <row r="280" spans="4:4" x14ac:dyDescent="0.2">
      <c r="D280" s="150"/>
    </row>
    <row r="281" spans="4:4" x14ac:dyDescent="0.2">
      <c r="D281" s="150"/>
    </row>
    <row r="282" spans="4:4" x14ac:dyDescent="0.2">
      <c r="D282" s="150"/>
    </row>
    <row r="283" spans="4:4" x14ac:dyDescent="0.2">
      <c r="D283" s="150"/>
    </row>
    <row r="284" spans="4:4" x14ac:dyDescent="0.2">
      <c r="D284" s="150"/>
    </row>
    <row r="285" spans="4:4" x14ac:dyDescent="0.2">
      <c r="D285" s="150"/>
    </row>
    <row r="286" spans="4:4" x14ac:dyDescent="0.2">
      <c r="D286" s="150"/>
    </row>
    <row r="287" spans="4:4" x14ac:dyDescent="0.2">
      <c r="D287" s="150"/>
    </row>
    <row r="288" spans="4:4" x14ac:dyDescent="0.2">
      <c r="D288" s="150"/>
    </row>
    <row r="289" spans="4:4" x14ac:dyDescent="0.2">
      <c r="D289" s="150"/>
    </row>
    <row r="290" spans="4:4" x14ac:dyDescent="0.2">
      <c r="D290" s="150"/>
    </row>
    <row r="291" spans="4:4" x14ac:dyDescent="0.2">
      <c r="D291" s="150"/>
    </row>
    <row r="292" spans="4:4" x14ac:dyDescent="0.2">
      <c r="D292" s="150"/>
    </row>
    <row r="293" spans="4:4" x14ac:dyDescent="0.2">
      <c r="D293" s="150"/>
    </row>
    <row r="294" spans="4:4" x14ac:dyDescent="0.2">
      <c r="D294" s="150"/>
    </row>
    <row r="295" spans="4:4" x14ac:dyDescent="0.2">
      <c r="D295" s="150"/>
    </row>
    <row r="296" spans="4:4" x14ac:dyDescent="0.2">
      <c r="D296" s="150"/>
    </row>
    <row r="297" spans="4:4" x14ac:dyDescent="0.2">
      <c r="D297" s="150"/>
    </row>
    <row r="298" spans="4:4" x14ac:dyDescent="0.2">
      <c r="D298" s="150"/>
    </row>
    <row r="299" spans="4:4" x14ac:dyDescent="0.2">
      <c r="D299" s="150"/>
    </row>
    <row r="300" spans="4:4" x14ac:dyDescent="0.2">
      <c r="D300" s="150"/>
    </row>
    <row r="301" spans="4:4" x14ac:dyDescent="0.2">
      <c r="D301" s="150"/>
    </row>
    <row r="302" spans="4:4" x14ac:dyDescent="0.2">
      <c r="D302" s="150"/>
    </row>
    <row r="303" spans="4:4" x14ac:dyDescent="0.2">
      <c r="D303" s="150"/>
    </row>
    <row r="304" spans="4:4" x14ac:dyDescent="0.2">
      <c r="D304" s="150"/>
    </row>
    <row r="305" spans="4:4" x14ac:dyDescent="0.2">
      <c r="D305" s="150"/>
    </row>
    <row r="306" spans="4:4" x14ac:dyDescent="0.2">
      <c r="D306" s="150"/>
    </row>
    <row r="307" spans="4:4" x14ac:dyDescent="0.2">
      <c r="D307" s="150"/>
    </row>
    <row r="308" spans="4:4" x14ac:dyDescent="0.2">
      <c r="D308" s="150"/>
    </row>
    <row r="309" spans="4:4" x14ac:dyDescent="0.2">
      <c r="D309" s="150"/>
    </row>
    <row r="310" spans="4:4" x14ac:dyDescent="0.2">
      <c r="D310" s="150"/>
    </row>
    <row r="311" spans="4:4" x14ac:dyDescent="0.2">
      <c r="D311" s="150"/>
    </row>
    <row r="312" spans="4:4" x14ac:dyDescent="0.2">
      <c r="D312" s="150"/>
    </row>
    <row r="313" spans="4:4" x14ac:dyDescent="0.2">
      <c r="D313" s="150"/>
    </row>
    <row r="314" spans="4:4" x14ac:dyDescent="0.2">
      <c r="D314" s="150"/>
    </row>
    <row r="315" spans="4:4" x14ac:dyDescent="0.2">
      <c r="D315" s="150"/>
    </row>
    <row r="316" spans="4:4" x14ac:dyDescent="0.2">
      <c r="D316" s="150"/>
    </row>
    <row r="317" spans="4:4" x14ac:dyDescent="0.2">
      <c r="D317" s="150"/>
    </row>
    <row r="318" spans="4:4" x14ac:dyDescent="0.2">
      <c r="D318" s="150"/>
    </row>
    <row r="319" spans="4:4" x14ac:dyDescent="0.2">
      <c r="D319" s="150"/>
    </row>
    <row r="320" spans="4:4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  <row r="4999" spans="4:4" x14ac:dyDescent="0.2">
      <c r="D4999" s="150"/>
    </row>
    <row r="5000" spans="4:4" x14ac:dyDescent="0.2">
      <c r="D5000" s="150"/>
    </row>
  </sheetData>
  <mergeCells count="9">
    <mergeCell ref="C32:G32"/>
    <mergeCell ref="A41:C41"/>
    <mergeCell ref="A42:G46"/>
    <mergeCell ref="A1:G1"/>
    <mergeCell ref="C2:G2"/>
    <mergeCell ref="C3:G3"/>
    <mergeCell ref="C4:G4"/>
    <mergeCell ref="C23:G23"/>
    <mergeCell ref="C27:G27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Byrtus</dc:creator>
  <cp:lastModifiedBy>Michal</cp:lastModifiedBy>
  <cp:lastPrinted>2016-12-16T07:58:47Z</cp:lastPrinted>
  <dcterms:created xsi:type="dcterms:W3CDTF">2009-04-08T07:15:50Z</dcterms:created>
  <dcterms:modified xsi:type="dcterms:W3CDTF">2016-12-16T07:58:55Z</dcterms:modified>
</cp:coreProperties>
</file>